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 codeName="{8C4F1C90-05EB-6A55-5F09-09C24B55AC0B}"/>
  <workbookPr showInkAnnotation="0" codeName="ThisWorkbook" defaultThemeVersion="124226"/>
  <bookViews>
    <workbookView xWindow="240" yWindow="255" windowWidth="15600" windowHeight="7815"/>
  </bookViews>
  <sheets>
    <sheet name="COTIZACION" sheetId="1" r:id="rId1"/>
    <sheet name="CLIENTES" sheetId="2" r:id="rId2"/>
  </sheets>
  <functionGroups builtInGroupCount="17"/>
  <definedNames>
    <definedName name="_xlnm._FilterDatabase" localSheetId="1" hidden="1">CLIENTES!$A$1:$L$2</definedName>
    <definedName name="_xlnm.Print_Area" localSheetId="0">COTIZACION!$B$1:$J$33</definedName>
    <definedName name="CLIENTES">CLIENTES!$B$2:$M$201</definedName>
    <definedName name="COTIZADO" comment="VALORES COTIZADOS A PROVEEDORES">COTIZACION!$K$10:$R$28</definedName>
    <definedName name="VENTAFINAL" comment="PRECIO OFERTADO A CLIENTE">COTIZACION!$R$11:$R$28</definedName>
    <definedName name="Z_E08BD4BD_63D8_41E6_9AED_1C81DE76C4C8_.wvu.PrintArea" localSheetId="0" hidden="1">COTIZACION!$B$1:$J$33</definedName>
  </definedNames>
  <calcPr calcId="145621"/>
  <customWorkbookViews>
    <customWorkbookView name="ereyes - Vista personalizada" guid="{E08BD4BD-63D8-41E6-9AED-1C81DE76C4C8}" mergeInterval="0" personalView="1" maximized="1" windowWidth="1362" windowHeight="543" activeSheetId="1"/>
  </customWorkbookViews>
</workbook>
</file>

<file path=xl/calcChain.xml><?xml version="1.0" encoding="utf-8"?>
<calcChain xmlns="http://schemas.openxmlformats.org/spreadsheetml/2006/main">
  <c r="F7" i="1" l="1"/>
  <c r="D6" i="1" l="1"/>
  <c r="R22" i="1" l="1"/>
  <c r="H22" i="1" s="1"/>
  <c r="J22" i="1" s="1"/>
  <c r="R15" i="1" l="1"/>
  <c r="R16" i="1"/>
  <c r="H16" i="1" s="1"/>
  <c r="R17" i="1"/>
  <c r="R18" i="1"/>
  <c r="R19" i="1"/>
  <c r="H19" i="1" s="1"/>
  <c r="J19" i="1" s="1"/>
  <c r="R20" i="1"/>
  <c r="H20" i="1" s="1"/>
  <c r="J20" i="1" s="1"/>
  <c r="H15" i="1" l="1"/>
  <c r="H18" i="1"/>
  <c r="J18" i="1" s="1"/>
  <c r="H17" i="1"/>
  <c r="J17" i="1" s="1"/>
  <c r="J16" i="1"/>
  <c r="R12" i="1"/>
  <c r="H12" i="1" s="1"/>
  <c r="R13" i="1"/>
  <c r="H13" i="1" s="1"/>
  <c r="R14" i="1"/>
  <c r="H14" i="1" s="1"/>
  <c r="R21" i="1"/>
  <c r="H21" i="1" s="1"/>
  <c r="J21" i="1" s="1"/>
  <c r="R23" i="1"/>
  <c r="H23" i="1" s="1"/>
  <c r="J23" i="1" s="1"/>
  <c r="R24" i="1"/>
  <c r="H24" i="1" s="1"/>
  <c r="R25" i="1"/>
  <c r="H25" i="1" s="1"/>
  <c r="R26" i="1"/>
  <c r="H26" i="1" s="1"/>
  <c r="R27" i="1"/>
  <c r="H27" i="1" s="1"/>
  <c r="R28" i="1"/>
  <c r="H28" i="1" s="1"/>
  <c r="R11" i="1"/>
  <c r="J14" i="1" l="1"/>
  <c r="J15" i="1"/>
  <c r="J13" i="1"/>
  <c r="J12" i="1"/>
  <c r="I6" i="1"/>
  <c r="D7" i="1" l="1"/>
  <c r="J4" i="1" l="1"/>
  <c r="F8" i="1"/>
  <c r="J7" i="1"/>
  <c r="F6" i="1"/>
  <c r="E5" i="1"/>
  <c r="D8" i="1"/>
  <c r="J24" i="1" l="1"/>
  <c r="J25" i="1"/>
  <c r="J26" i="1"/>
  <c r="J27" i="1"/>
  <c r="J28" i="1"/>
  <c r="H11" i="1"/>
  <c r="J8" i="1"/>
  <c r="J11" i="1" l="1"/>
  <c r="J29" i="1" s="1"/>
  <c r="J30" i="1" s="1"/>
  <c r="J31" i="1" l="1"/>
  <c r="J32" i="1" l="1"/>
  <c r="J33" i="1" s="1"/>
</calcChain>
</file>

<file path=xl/sharedStrings.xml><?xml version="1.0" encoding="utf-8"?>
<sst xmlns="http://schemas.openxmlformats.org/spreadsheetml/2006/main" count="947" uniqueCount="658">
  <si>
    <t>cantidad</t>
  </si>
  <si>
    <t>item</t>
  </si>
  <si>
    <t>total</t>
  </si>
  <si>
    <t>neto</t>
  </si>
  <si>
    <t>subtotal</t>
  </si>
  <si>
    <t>COTIZACION</t>
  </si>
  <si>
    <t>RUT</t>
  </si>
  <si>
    <t>COMUNA</t>
  </si>
  <si>
    <t>CIUDAD</t>
  </si>
  <si>
    <t>TELEFONO</t>
  </si>
  <si>
    <t>CORREO</t>
  </si>
  <si>
    <t>VENDEDOR</t>
  </si>
  <si>
    <t>DIRECCION</t>
  </si>
  <si>
    <t>dscto</t>
  </si>
  <si>
    <t>FECHA</t>
  </si>
  <si>
    <t>precio</t>
  </si>
  <si>
    <t>%</t>
  </si>
  <si>
    <t>OBSERVACIONES:</t>
  </si>
  <si>
    <t>ITEM</t>
  </si>
  <si>
    <t>VENTA</t>
  </si>
  <si>
    <t>VENTAFINAL</t>
  </si>
  <si>
    <t>OFERTA</t>
  </si>
  <si>
    <t>unidad</t>
  </si>
  <si>
    <t>Descripcion producto</t>
  </si>
  <si>
    <t xml:space="preserve">GIRO: </t>
  </si>
  <si>
    <t xml:space="preserve">CONTACTO: </t>
  </si>
  <si>
    <t xml:space="preserve">EMPRESA: </t>
  </si>
  <si>
    <t>FORMA DE PAGO</t>
  </si>
  <si>
    <t>SANTIAGO</t>
  </si>
  <si>
    <t>katty</t>
  </si>
  <si>
    <t>paula</t>
  </si>
  <si>
    <t>SAN BERNARDO</t>
  </si>
  <si>
    <t>STGO</t>
  </si>
  <si>
    <t>ana y paula</t>
  </si>
  <si>
    <t>RENCA</t>
  </si>
  <si>
    <t>ana</t>
  </si>
  <si>
    <t>MAIPU</t>
  </si>
  <si>
    <t>PUDAHUEL</t>
  </si>
  <si>
    <t>LAS CONDES</t>
  </si>
  <si>
    <t>99.534.520-K</t>
  </si>
  <si>
    <t>gabriel</t>
  </si>
  <si>
    <t>AESSEAL CHILE S.A.</t>
  </si>
  <si>
    <t>Daniela Arenas</t>
  </si>
  <si>
    <t>2-2343022</t>
  </si>
  <si>
    <t>darenas@aesseal.cl</t>
  </si>
  <si>
    <t>Av Suecia 84, ofic 143</t>
  </si>
  <si>
    <t>PROVIDENCIA</t>
  </si>
  <si>
    <t>RANCAGUA</t>
  </si>
  <si>
    <t xml:space="preserve">El Quillay 573, Pque. Ind, valle grande , </t>
  </si>
  <si>
    <t>61.808.000-5</t>
  </si>
  <si>
    <t>AGUAS ANDINAS</t>
  </si>
  <si>
    <t>Rodolfo Thiers</t>
  </si>
  <si>
    <t>2-688 1000</t>
  </si>
  <si>
    <t>rthiers@aguasandinas.cl</t>
  </si>
  <si>
    <t>Pintor Cicarelli,  291</t>
  </si>
  <si>
    <t>SAN JOAQUIN</t>
  </si>
  <si>
    <t>96.954.690-6</t>
  </si>
  <si>
    <t>AGUAS Y RILES</t>
  </si>
  <si>
    <t>Christian Salas</t>
  </si>
  <si>
    <t>2-580 1300</t>
  </si>
  <si>
    <t>Christian.salas@aguasyriles.cl</t>
  </si>
  <si>
    <t>Calle Nueva  # 1661</t>
  </si>
  <si>
    <t>HUECHURABA</t>
  </si>
  <si>
    <t xml:space="preserve">hugo </t>
  </si>
  <si>
    <t>QUILICURA</t>
  </si>
  <si>
    <t>LA GRANJA</t>
  </si>
  <si>
    <t>ALIMENTOS FRUNA LTDA.</t>
  </si>
  <si>
    <t>84.156.500-2</t>
  </si>
  <si>
    <t>Ivan Farias</t>
  </si>
  <si>
    <t>2-533 0080</t>
  </si>
  <si>
    <t>i_farias@fruna.cl</t>
  </si>
  <si>
    <t>camino a  Melipilla 11246</t>
  </si>
  <si>
    <t>CERRILLOS</t>
  </si>
  <si>
    <t>Jorge Romo</t>
  </si>
  <si>
    <t>2-533 8154</t>
  </si>
  <si>
    <t>jromo@fruna.cl</t>
  </si>
  <si>
    <t>Av. Americo Vespucio Norte  1361</t>
  </si>
  <si>
    <t>96.956.680-K</t>
  </si>
  <si>
    <t>91.410.000-3</t>
  </si>
  <si>
    <t>AMERICAN SCREW</t>
  </si>
  <si>
    <t>Jeanette Millar</t>
  </si>
  <si>
    <t>2-440 7029</t>
  </si>
  <si>
    <t>jeanette.millar@amscrew.cl</t>
  </si>
  <si>
    <t>Camino Melipilla 1338</t>
  </si>
  <si>
    <t>77.762.940-9</t>
  </si>
  <si>
    <t>ANGLO AMERICAN</t>
  </si>
  <si>
    <t>Guillermo Cortés</t>
  </si>
  <si>
    <t>2-365 8468</t>
  </si>
  <si>
    <t>gfcortes@anglochile.cl</t>
  </si>
  <si>
    <t>80.893.200-8</t>
  </si>
  <si>
    <t>ARRIGONI</t>
  </si>
  <si>
    <t>Claudio Valencia</t>
  </si>
  <si>
    <t>2-485 0000</t>
  </si>
  <si>
    <t>cvalencia@arrigoni.cl</t>
  </si>
  <si>
    <t>Miguel Pardo</t>
  </si>
  <si>
    <t>m.pardo@arrigoni.cl</t>
  </si>
  <si>
    <t>Caupolican 9550 ,</t>
  </si>
  <si>
    <t>ARRIGONI METALURGICA</t>
  </si>
  <si>
    <t>Guillermo Martinez</t>
  </si>
  <si>
    <t>7-579 8115</t>
  </si>
  <si>
    <t>2-4850156</t>
  </si>
  <si>
    <t>gmartinez@arrigoni.cl</t>
  </si>
  <si>
    <t>Caupolican   9.550</t>
  </si>
  <si>
    <t>76.878.580-5</t>
  </si>
  <si>
    <t>BOMBATEK</t>
  </si>
  <si>
    <t>German Pacheco Zambrano</t>
  </si>
  <si>
    <t>9-434 7040</t>
  </si>
  <si>
    <t>2-484 8300</t>
  </si>
  <si>
    <t>gpacheco@bombatek.cl</t>
  </si>
  <si>
    <t>Av. Galvarino 7701-Parque Industrial Aconcagua</t>
  </si>
  <si>
    <t>91.666.000-6</t>
  </si>
  <si>
    <t>CERESITA</t>
  </si>
  <si>
    <t>Ma Soledad Gaete/Marcos Novoa</t>
  </si>
  <si>
    <t>2-584 9215</t>
  </si>
  <si>
    <t>sgaete@ceresita.cl/ mnova@ceresita.cl</t>
  </si>
  <si>
    <t>Gabriel Palma  # 820</t>
  </si>
  <si>
    <t>RECOLETA</t>
  </si>
  <si>
    <t>2.937.788-K</t>
  </si>
  <si>
    <t>CESAR SANDOVAL</t>
  </si>
  <si>
    <t>CONCHALI</t>
  </si>
  <si>
    <t>76.178.626-1</t>
  </si>
  <si>
    <t>CHILETRONICS</t>
  </si>
  <si>
    <t>96.801.810-8</t>
  </si>
  <si>
    <t>CIMM</t>
  </si>
  <si>
    <t>M Veronica Barrios</t>
  </si>
  <si>
    <t>8-219 1565</t>
  </si>
  <si>
    <t>2-586 4591</t>
  </si>
  <si>
    <t>mbarrios@cimm-tys.cl</t>
  </si>
  <si>
    <t>Las Esteras Norte 2501</t>
  </si>
  <si>
    <t>80.853.400-2</t>
  </si>
  <si>
    <t>CLARIANT</t>
  </si>
  <si>
    <t>Norberto Galdo</t>
  </si>
  <si>
    <t>2-373 4100</t>
  </si>
  <si>
    <t>Norberto.Galdo@clariant.com</t>
  </si>
  <si>
    <t>Camino  Melipilla  15170,  Maipu</t>
  </si>
  <si>
    <t>CLINICA SANTA MARIA</t>
  </si>
  <si>
    <t>90.753.000-0</t>
  </si>
  <si>
    <t>Armando Jofre</t>
  </si>
  <si>
    <t>2-913 3280</t>
  </si>
  <si>
    <t>ajofre.pintel@csm.cl+</t>
  </si>
  <si>
    <t>CMPC CELULOSA S.A</t>
  </si>
  <si>
    <t>96.532.330-9</t>
  </si>
  <si>
    <t>Nelson Hidalgo</t>
  </si>
  <si>
    <t>2-441 2475</t>
  </si>
  <si>
    <t>nhidalgo@gerencia.cmpc</t>
  </si>
  <si>
    <t>CMPC MADERAS S.A</t>
  </si>
  <si>
    <t>95.304.000-K</t>
  </si>
  <si>
    <t>Geraldine Aenishanslin</t>
  </si>
  <si>
    <t>2-441 2569</t>
  </si>
  <si>
    <t>gaenishanslin@gerencia.cmpc.cl</t>
  </si>
  <si>
    <t>CMPC TISSUE S.A</t>
  </si>
  <si>
    <t>96529310-8</t>
  </si>
  <si>
    <t>jorge soto</t>
  </si>
  <si>
    <t>72-491525</t>
  </si>
  <si>
    <t>96.974.100-8</t>
  </si>
  <si>
    <t>CODEPACK</t>
  </si>
  <si>
    <t>2-739 0029</t>
  </si>
  <si>
    <t>Parinacota  381  -  Galpon 9  -  Modulo 9</t>
  </si>
  <si>
    <t>96.528.000-6</t>
  </si>
  <si>
    <t>COLADA CONTINUA CHILENA</t>
  </si>
  <si>
    <t xml:space="preserve">Manuel Rojas </t>
  </si>
  <si>
    <t>9-997 2427</t>
  </si>
  <si>
    <t>2-623 8668</t>
  </si>
  <si>
    <t>MROJAS@COLADACONTINUA.CL</t>
  </si>
  <si>
    <t>Av. Las Esteras Sur N°2850</t>
  </si>
  <si>
    <t>LAMPA</t>
  </si>
  <si>
    <t>94.086.000-8</t>
  </si>
  <si>
    <t>CORRUPAC</t>
  </si>
  <si>
    <t>Lorena Godoy Aliaga</t>
  </si>
  <si>
    <t>8-920 8796</t>
  </si>
  <si>
    <t>2-510 1870</t>
  </si>
  <si>
    <t>lgodoy@corrupac.cl</t>
  </si>
  <si>
    <t>La Victoria 0465</t>
  </si>
  <si>
    <t>90.331.000-6</t>
  </si>
  <si>
    <t>CRISTALERIAS DE CHILE</t>
  </si>
  <si>
    <t>Ricardo Faundez</t>
  </si>
  <si>
    <t>2-787 8712</t>
  </si>
  <si>
    <t>Av. Apoquindo 3669</t>
  </si>
  <si>
    <t>93.372.000-4</t>
  </si>
  <si>
    <t>CRISTALERIAS TORO</t>
  </si>
  <si>
    <t>Ricardo Munizaga</t>
  </si>
  <si>
    <t>2-437 4500</t>
  </si>
  <si>
    <t>r.munizaga@cristoro.cl</t>
  </si>
  <si>
    <t>Calle Dagoberto Godoy   182</t>
  </si>
  <si>
    <t>77.704.340-4</t>
  </si>
  <si>
    <t>DAILY FRESH</t>
  </si>
  <si>
    <t xml:space="preserve">Cristian Barahona </t>
  </si>
  <si>
    <t>8-239 5145</t>
  </si>
  <si>
    <t>2-411 9100</t>
  </si>
  <si>
    <t>c.barahona@dailyfresh.cl</t>
  </si>
  <si>
    <t>99.538.350-0</t>
  </si>
  <si>
    <t>DIMENSION S.A.</t>
  </si>
  <si>
    <t>Pablo Rosas</t>
  </si>
  <si>
    <t>7-809 0271</t>
  </si>
  <si>
    <t>prosas@dimension.cl</t>
  </si>
  <si>
    <t>LO ESPEJO</t>
  </si>
  <si>
    <t>85.918.900-8</t>
  </si>
  <si>
    <t>DINAGAL</t>
  </si>
  <si>
    <t>Adolfo Galindo</t>
  </si>
  <si>
    <t>2-854 2555</t>
  </si>
  <si>
    <t>agalindo@dinagal.cl</t>
  </si>
  <si>
    <t>Sta Monica 03490 -  Puerta sur</t>
  </si>
  <si>
    <t>96.824.110-9</t>
  </si>
  <si>
    <t>96.951.690-K</t>
  </si>
  <si>
    <t>DISTRIBUIDORA SUIZA</t>
  </si>
  <si>
    <t>Francisco Valeria</t>
  </si>
  <si>
    <t>2-535 6034</t>
  </si>
  <si>
    <t>bodega@disuiza.cl</t>
  </si>
  <si>
    <t>Parcela  37 abrazo de Maipu</t>
  </si>
  <si>
    <t>78.334.740-7</t>
  </si>
  <si>
    <t>DPA</t>
  </si>
  <si>
    <t>Pablo Urrutia</t>
  </si>
  <si>
    <t>2-551 4607</t>
  </si>
  <si>
    <t>purrutia@dpa.cl</t>
  </si>
  <si>
    <t xml:space="preserve">Ingeniero Budge  1065 </t>
  </si>
  <si>
    <t>SAN MIGUEL</t>
  </si>
  <si>
    <t>76.106.641-2</t>
  </si>
  <si>
    <t>DUEIK</t>
  </si>
  <si>
    <t>Francisco astorga</t>
  </si>
  <si>
    <t>2-730 0800</t>
  </si>
  <si>
    <t>f.astorga@dueik.cl</t>
  </si>
  <si>
    <t>78.202.930-4</t>
  </si>
  <si>
    <t>ELECTRO QUALITY</t>
  </si>
  <si>
    <t>96.591.040-9</t>
  </si>
  <si>
    <t>EMPRESA CAROZZI</t>
  </si>
  <si>
    <t>Mauricio Rodriguez</t>
  </si>
  <si>
    <t>2-377 6719</t>
  </si>
  <si>
    <t>mrodriguez@carozzi.cl</t>
  </si>
  <si>
    <t>Pte.Jorge Alessandri Rodriguez  5201  Nos</t>
  </si>
  <si>
    <t>96.928.510-K</t>
  </si>
  <si>
    <t>EMPRESAS LIPIGAS</t>
  </si>
  <si>
    <t>4.282.209-4</t>
  </si>
  <si>
    <t>FERNANDO VIDELA</t>
  </si>
  <si>
    <t>99.542.980-2</t>
  </si>
  <si>
    <t>FOOD CCU</t>
  </si>
  <si>
    <t>Lucas Sanchez</t>
  </si>
  <si>
    <t>LA REINA</t>
  </si>
  <si>
    <t>76.107.630-2</t>
  </si>
  <si>
    <t>GAS LICUADO MOTOR</t>
  </si>
  <si>
    <t>96.568.740-8</t>
  </si>
  <si>
    <t>GASCO GLP S.A.</t>
  </si>
  <si>
    <t>76.142.730-K</t>
  </si>
  <si>
    <t>GEMCO</t>
  </si>
  <si>
    <t>2-979 9350</t>
  </si>
  <si>
    <t>GEMCO@GEMCO.CL</t>
  </si>
  <si>
    <t>Diagonal Paraguay  494</t>
  </si>
  <si>
    <t>93.545.000-4</t>
  </si>
  <si>
    <t>GEOTEC</t>
  </si>
  <si>
    <t>Roberto Guajardo Muñoz</t>
  </si>
  <si>
    <t>7-888 6825</t>
  </si>
  <si>
    <t>2-620 7758</t>
  </si>
  <si>
    <t>rguajardo@geotec.cl</t>
  </si>
  <si>
    <t>Lo Campino 432</t>
  </si>
  <si>
    <t>96.828.120-8</t>
  </si>
  <si>
    <t>GESTION Y SERVICIOS</t>
  </si>
  <si>
    <t>Christian Ugatti</t>
  </si>
  <si>
    <t>2-496 4328</t>
  </si>
  <si>
    <t>cugatti@gestionyservicios.cl</t>
  </si>
  <si>
    <t>92.846.000-2</t>
  </si>
  <si>
    <t>HARTING</t>
  </si>
  <si>
    <t>Sergio Gracia/Jorge Jeldres</t>
  </si>
  <si>
    <t>panol@harting.cl/sgracia@hating.cl</t>
  </si>
  <si>
    <t>76.026.558-6</t>
  </si>
  <si>
    <t>I&amp;S INGENIERIA</t>
  </si>
  <si>
    <t>Jose Marín Castillo</t>
  </si>
  <si>
    <t>2-887 2700/10</t>
  </si>
  <si>
    <t>jmarin@isventec.cl</t>
  </si>
  <si>
    <t>Volcan Lascar Oriente 741, Pudahuel</t>
  </si>
  <si>
    <t>Cristian Mejias</t>
  </si>
  <si>
    <t>77.965.620-9</t>
  </si>
  <si>
    <t>ICB FOOD SERVICE</t>
  </si>
  <si>
    <t>76.451.180-8</t>
  </si>
  <si>
    <t>IMA INDUSTRIAL LTDA. Y PROYECTO</t>
  </si>
  <si>
    <t>2-499 8200</t>
  </si>
  <si>
    <t>Alarife Gamboa  013, Providencia</t>
  </si>
  <si>
    <t>77.868.830-1</t>
  </si>
  <si>
    <t>IMPREVAL</t>
  </si>
  <si>
    <t>Antonio Medina</t>
  </si>
  <si>
    <t>9-490 5229</t>
  </si>
  <si>
    <t>2-511 6901</t>
  </si>
  <si>
    <t>impreval@hotmail.com</t>
  </si>
  <si>
    <t>96.808.700-2</t>
  </si>
  <si>
    <t>ING H. BERMAD ANDINA</t>
  </si>
  <si>
    <t>81.527.100-9</t>
  </si>
  <si>
    <t>INRA REFRIGERACION</t>
  </si>
  <si>
    <t>Aquilez Manriquez/Jose Vasquez</t>
  </si>
  <si>
    <t>2-855 3020</t>
  </si>
  <si>
    <t>BODEGA@INRAFRIGO.CL</t>
  </si>
  <si>
    <t>Camino El Villarrio-  Parcela 20</t>
  </si>
  <si>
    <t xml:space="preserve">CALERA DE TANGO </t>
  </si>
  <si>
    <t>96.877.680-0</t>
  </si>
  <si>
    <t>JUAN  BAS  ALIMENTOS</t>
  </si>
  <si>
    <t>2-490 1914</t>
  </si>
  <si>
    <t xml:space="preserve">calle Galvarino 9601, </t>
  </si>
  <si>
    <t>96.843.130-7</t>
  </si>
  <si>
    <t>KOMATSU</t>
  </si>
  <si>
    <t>Alejandro Burgos</t>
  </si>
  <si>
    <t>9-827 0924</t>
  </si>
  <si>
    <t>2-655 7449</t>
  </si>
  <si>
    <t>alejandro.burgos@komatsu.cl</t>
  </si>
  <si>
    <t>Av Americo Vespucio 0631</t>
  </si>
  <si>
    <t>Héctor Titichoca</t>
  </si>
  <si>
    <t>34-495150/497288</t>
  </si>
  <si>
    <t>hector.titichoca@komatsu.cl</t>
  </si>
  <si>
    <t>QUINTA NORMAL</t>
  </si>
  <si>
    <t>91.650.000-9</t>
  </si>
  <si>
    <t>LABORATORIOS SAVAL</t>
  </si>
  <si>
    <t>Alex Bermudez</t>
  </si>
  <si>
    <t>8-512 2887</t>
  </si>
  <si>
    <t>2-707 3000</t>
  </si>
  <si>
    <t>ABERMUDEZ@SAVAL.CL</t>
  </si>
  <si>
    <t>96.568.370-4</t>
  </si>
  <si>
    <t>LUCCHETTI</t>
  </si>
  <si>
    <t>Carolina Saldias/Claudio Villagra</t>
  </si>
  <si>
    <t>8-439 6430</t>
  </si>
  <si>
    <t>2-599 7926</t>
  </si>
  <si>
    <t>AACEVEDO@TMLUC.COM/CVILLAGRA@TMLUC.COM</t>
  </si>
  <si>
    <t>76.009.053-0</t>
  </si>
  <si>
    <t>MADECO</t>
  </si>
  <si>
    <t>76.203.160-4</t>
  </si>
  <si>
    <t>MAESTRANZA HEREDIA</t>
  </si>
  <si>
    <t>Carlos Heredia</t>
  </si>
  <si>
    <t>2-773 0993/8834</t>
  </si>
  <si>
    <t>carlosheredia@herediahermanos.cl</t>
  </si>
  <si>
    <t>Venus   1310</t>
  </si>
  <si>
    <t>78.924.940-7</t>
  </si>
  <si>
    <t>MANTENCION INDUSTRIALES Y CIA.</t>
  </si>
  <si>
    <t>Juan Parada/Marco Figueroa/Jose Perez</t>
  </si>
  <si>
    <t>2-8318924</t>
  </si>
  <si>
    <t>96.967.010-0</t>
  </si>
  <si>
    <t>MAQSA</t>
  </si>
  <si>
    <t>Mauricio C Michael Fernandez</t>
  </si>
  <si>
    <t>9-099 6026</t>
  </si>
  <si>
    <t>2-422 9635</t>
  </si>
  <si>
    <t>mmichael@maqsa.cl</t>
  </si>
  <si>
    <t>MICROTEC S.A</t>
  </si>
  <si>
    <t>96.532.730-4</t>
  </si>
  <si>
    <t>Ariel Lopez</t>
  </si>
  <si>
    <t>9-949 6214</t>
  </si>
  <si>
    <t>2-424 8369</t>
  </si>
  <si>
    <t>ariel.lopez@micro.cl</t>
  </si>
  <si>
    <t>93.628.000-5</t>
  </si>
  <si>
    <t>MOLYMET</t>
  </si>
  <si>
    <t>2-937 6849</t>
  </si>
  <si>
    <t>Camino Nos - Los Morros</t>
  </si>
  <si>
    <t>13.047.088-2</t>
  </si>
  <si>
    <t>MPF CONSTRUCTORA</t>
  </si>
  <si>
    <t>NESTLE  v. mackenna</t>
  </si>
  <si>
    <t xml:space="preserve"> Vic. Mackenna 4230</t>
  </si>
  <si>
    <t>90.703.000-8</t>
  </si>
  <si>
    <t>Guillermo Cereceda</t>
  </si>
  <si>
    <t>2-550 6425</t>
  </si>
  <si>
    <t>guillermo.cereceda@cl.neltle.com</t>
  </si>
  <si>
    <t>77.868.250-8</t>
  </si>
  <si>
    <t>NEW SYSTEM LTDA</t>
  </si>
  <si>
    <t>Manuel Aracena</t>
  </si>
  <si>
    <t>2-481 1154</t>
  </si>
  <si>
    <t>logistica@newvac.cl</t>
  </si>
  <si>
    <t>Calle Puerta Sur 0321 of.Parque Industrial</t>
  </si>
  <si>
    <t>96.545.900-6</t>
  </si>
  <si>
    <t>PANIMEX QUIMICA</t>
  </si>
  <si>
    <t>Robinson Contreras</t>
  </si>
  <si>
    <t>2-470  4900</t>
  </si>
  <si>
    <t>mantencion@panimex.cl</t>
  </si>
  <si>
    <t>Av. Eduardo Frei Montalva  8710</t>
  </si>
  <si>
    <t>77.830.430-9</t>
  </si>
  <si>
    <t>PAREXCHILE LTDA</t>
  </si>
  <si>
    <t>Quenet Gomero</t>
  </si>
  <si>
    <t>2-328 9900</t>
  </si>
  <si>
    <t>quenet.gomero@parexchile.cl</t>
  </si>
  <si>
    <t>Puerto Montt 3235</t>
  </si>
  <si>
    <t>83.574.800-6</t>
  </si>
  <si>
    <t>PATRICIO LIOI Y CIA. LTDA.</t>
  </si>
  <si>
    <t>Hernan Herrera</t>
  </si>
  <si>
    <t>Los Yacimientos  561</t>
  </si>
  <si>
    <t>93.933.000-3</t>
  </si>
  <si>
    <t>PETREOS</t>
  </si>
  <si>
    <t>Raul Gonzalez/Francisco Salinas</t>
  </si>
  <si>
    <t>92.154.000-0</t>
  </si>
  <si>
    <t>PETROBRAS</t>
  </si>
  <si>
    <t>Antonio</t>
  </si>
  <si>
    <t>7-604 7192</t>
  </si>
  <si>
    <t>93.305.000-9</t>
  </si>
  <si>
    <t>PIMASA</t>
  </si>
  <si>
    <t>2-499 1000</t>
  </si>
  <si>
    <t>RECEPCION@PIMASA.COM</t>
  </si>
  <si>
    <t>Calle Nueva   1725</t>
  </si>
  <si>
    <t>83.474.400-7</t>
  </si>
  <si>
    <t>PINTO Y GAJARDO  S.A.</t>
  </si>
  <si>
    <t>76.437.150-K</t>
  </si>
  <si>
    <t>PLASTRO MINING</t>
  </si>
  <si>
    <t>Antonio Martinez</t>
  </si>
  <si>
    <t>2-738 5300/446 4444</t>
  </si>
  <si>
    <t>amartinez@johndeerewater.com</t>
  </si>
  <si>
    <t>Cerro Santa Lucia 9990</t>
  </si>
  <si>
    <t>96.833.680-0</t>
  </si>
  <si>
    <t>PROD. INDUSTRIALES</t>
  </si>
  <si>
    <t>79.749.790-8</t>
  </si>
  <si>
    <t>PROEXA</t>
  </si>
  <si>
    <t>Luis Finschi</t>
  </si>
  <si>
    <t>Jorge Hirmas   2690</t>
  </si>
  <si>
    <t>76.941.810-5</t>
  </si>
  <si>
    <t>RED TEC</t>
  </si>
  <si>
    <t>Elvis Herrera</t>
  </si>
  <si>
    <t>79.897.380-0</t>
  </si>
  <si>
    <t>REINIKE</t>
  </si>
  <si>
    <t>Rodolfo Urquidi</t>
  </si>
  <si>
    <t>9-718 0592</t>
  </si>
  <si>
    <t>2-490 1895</t>
  </si>
  <si>
    <t>COMPRAS@REINIKE.CL</t>
  </si>
  <si>
    <t>77.479.980-K</t>
  </si>
  <si>
    <t>RIEGO PLAS</t>
  </si>
  <si>
    <t>Fernando Manriquez</t>
  </si>
  <si>
    <t>FMANRIQUEZ@RIEGOPLAS.CL</t>
  </si>
  <si>
    <t>Santa Marta   1501</t>
  </si>
  <si>
    <t>99.547.270-8</t>
  </si>
  <si>
    <t>SEAL SERVICE</t>
  </si>
  <si>
    <t>Gustavo Barckhahn</t>
  </si>
  <si>
    <t>2-776 1048</t>
  </si>
  <si>
    <t>Francisco Bilbao   6916</t>
  </si>
  <si>
    <t>77.926.810-1</t>
  </si>
  <si>
    <t>SERPROGAS</t>
  </si>
  <si>
    <t>Wilson Oteiza</t>
  </si>
  <si>
    <t>80.914.400-3</t>
  </si>
  <si>
    <t>SGS</t>
  </si>
  <si>
    <t>Robinson Aliaga</t>
  </si>
  <si>
    <t>9-430 2899</t>
  </si>
  <si>
    <t>2-623 1828</t>
  </si>
  <si>
    <t>robinson.aliaga@sgs.com</t>
  </si>
  <si>
    <t>91.915.000-9</t>
  </si>
  <si>
    <t>SIGDO KOPPERS</t>
  </si>
  <si>
    <t>Sandro Tavonatti</t>
  </si>
  <si>
    <t>2-241 5267</t>
  </si>
  <si>
    <t>sandro.tavonatti@skcchile.cl</t>
  </si>
  <si>
    <t>Raul Maldonado</t>
  </si>
  <si>
    <t>2-241 5394</t>
  </si>
  <si>
    <t>raul.maldonado@skcchile.cl</t>
  </si>
  <si>
    <t>76.410.610-5</t>
  </si>
  <si>
    <t>SKC MAQUINARIAS</t>
  </si>
  <si>
    <t>96.517.990-9</t>
  </si>
  <si>
    <t>SKC RENTAL</t>
  </si>
  <si>
    <t>78.610.300-2</t>
  </si>
  <si>
    <t>SOC.COM.VALARCO</t>
  </si>
  <si>
    <t>96.717.620-6</t>
  </si>
  <si>
    <t>SOC.ELECTRICA STGO.</t>
  </si>
  <si>
    <t>76.101.812-4</t>
  </si>
  <si>
    <t xml:space="preserve">SOPROLE </t>
  </si>
  <si>
    <t>Ramon Araya</t>
  </si>
  <si>
    <t>RAMON.ARAYA@SOPROLE.CL</t>
  </si>
  <si>
    <t>93.654.000-7</t>
  </si>
  <si>
    <t>78.737.740-8</t>
  </si>
  <si>
    <t>SPRAYING SISTEMS</t>
  </si>
  <si>
    <t>Francoise Peralta</t>
  </si>
  <si>
    <t>9-158 7209</t>
  </si>
  <si>
    <t>2-274 7313</t>
  </si>
  <si>
    <t>fperalta@ssco.cl</t>
  </si>
  <si>
    <t>96.906.060-4</t>
  </si>
  <si>
    <t>SWEDMAQ</t>
  </si>
  <si>
    <t>Alejandro Herrera</t>
  </si>
  <si>
    <t>2-538 5507</t>
  </si>
  <si>
    <t>aherrera@maquinas.cl</t>
  </si>
  <si>
    <t>Vista Hermosa   9999</t>
  </si>
  <si>
    <t>79.553.940-9</t>
  </si>
  <si>
    <t>TECHNO REFRACTARIOS S.A.</t>
  </si>
  <si>
    <t>Gonzalo Cabezas</t>
  </si>
  <si>
    <t>2-745 3613</t>
  </si>
  <si>
    <t>REFRA@IUNGE.CL</t>
  </si>
  <si>
    <t xml:space="preserve">Camino Santa Teresa   Km  19 1/2 </t>
  </si>
  <si>
    <t>76.667.880-7</t>
  </si>
  <si>
    <t>TECVAL</t>
  </si>
  <si>
    <t>Mauricio Fortune</t>
  </si>
  <si>
    <t>9-342 5823</t>
  </si>
  <si>
    <t>2-411 6100</t>
  </si>
  <si>
    <t>mfortune@tecval.cl</t>
  </si>
  <si>
    <t>78.976.570-7</t>
  </si>
  <si>
    <t>TERMOVENT</t>
  </si>
  <si>
    <t>Fernando Cadiz Araya</t>
  </si>
  <si>
    <t>2-745 3441</t>
  </si>
  <si>
    <t>F.CADIZ@TERMOVENT.CL</t>
  </si>
  <si>
    <t>El Otoño 725   -  El Tranqueral</t>
  </si>
  <si>
    <t>96.895.560-8</t>
  </si>
  <si>
    <t>TPI</t>
  </si>
  <si>
    <t>Patricio Villalobos</t>
  </si>
  <si>
    <t>9-289 1707</t>
  </si>
  <si>
    <t>2-463 8000</t>
  </si>
  <si>
    <t>Panamericana Norte   9301</t>
  </si>
  <si>
    <t>96.858.280-1</t>
  </si>
  <si>
    <t>TRANSITAL ASSA</t>
  </si>
  <si>
    <t>Carlos Sensacua</t>
  </si>
  <si>
    <t>Pedro Aguirre Cerda  6697</t>
  </si>
  <si>
    <t>TRIO S.A.</t>
  </si>
  <si>
    <t>79.918.390-0</t>
  </si>
  <si>
    <t>Rodolfo Araya/Nestor Segovia</t>
  </si>
  <si>
    <t>RARAYA@TRIOGROUP.CL</t>
  </si>
  <si>
    <t>Calle Esquina Blanca  1117</t>
  </si>
  <si>
    <t>96.531.390-7</t>
  </si>
  <si>
    <t>VIÑA  SANTA EMA</t>
  </si>
  <si>
    <t>Hector de La Cuadra  / Pedro Astorga</t>
  </si>
  <si>
    <t>2-663 7110/1096</t>
  </si>
  <si>
    <t>hdelac@santaema.cl</t>
  </si>
  <si>
    <t>Izaga 1096   y la bodega en Balmaceda 1950</t>
  </si>
  <si>
    <t>ISLA DE MAIPO</t>
  </si>
  <si>
    <t>93.899.000-K</t>
  </si>
  <si>
    <t>VITAL S.A.</t>
  </si>
  <si>
    <t>Carlos Maureira</t>
  </si>
  <si>
    <t>7-988 4168</t>
  </si>
  <si>
    <t>93.913.000-4</t>
  </si>
  <si>
    <t>VOGT</t>
  </si>
  <si>
    <t>Carlos Acevedo</t>
  </si>
  <si>
    <t>2-829 1200</t>
  </si>
  <si>
    <t>carlos.acevedo@vogt.cl</t>
  </si>
  <si>
    <t xml:space="preserve">Álvarez  de Toledo Nº 669 </t>
  </si>
  <si>
    <t>84.356.800-9</t>
  </si>
  <si>
    <t>WATTS   Lonquén</t>
  </si>
  <si>
    <t>Victor Santibañez</t>
  </si>
  <si>
    <t>02-441 4111</t>
  </si>
  <si>
    <t>vsantiba@watts.cl</t>
  </si>
  <si>
    <t>88.325.800-2</t>
  </si>
  <si>
    <t>XTRATA COPPERS</t>
  </si>
  <si>
    <t>XTREME MINING</t>
  </si>
  <si>
    <t xml:space="preserve">Alejandro </t>
  </si>
  <si>
    <t>7-775 7806</t>
  </si>
  <si>
    <t>2-912 3110</t>
  </si>
  <si>
    <t xml:space="preserve">Panamericana Norte   9500 </t>
  </si>
  <si>
    <t>16.265.013-0</t>
  </si>
  <si>
    <t>78.769.930-8</t>
  </si>
  <si>
    <t>EMPRESA</t>
  </si>
  <si>
    <t>GIRO</t>
  </si>
  <si>
    <t>CONTACTO</t>
  </si>
  <si>
    <t>CELULAR</t>
  </si>
  <si>
    <t>IMPORTACIONES</t>
  </si>
  <si>
    <t>COMERCIAL</t>
  </si>
  <si>
    <t>EMANUELLE S.A.</t>
  </si>
  <si>
    <t>EMANUELLE</t>
  </si>
  <si>
    <t>ALLEN S.A.</t>
  </si>
  <si>
    <t>EMREYES@ALLEN.CL</t>
  </si>
  <si>
    <t>MONSEÑOR CARLOS CASANUEVA 10417</t>
  </si>
  <si>
    <t>EDUARDO MATTE 1830</t>
  </si>
  <si>
    <t>LA FLORIDA</t>
  </si>
  <si>
    <t>SANTIAGO CENTRO</t>
  </si>
  <si>
    <t>FPAGO</t>
  </si>
  <si>
    <t>EFECTIVO</t>
  </si>
  <si>
    <t>ALDO</t>
  </si>
  <si>
    <t>SELLOS MECANICOS</t>
  </si>
  <si>
    <t>PROCESOS DE AGUA</t>
  </si>
  <si>
    <t>PINTURAS</t>
  </si>
  <si>
    <t>CLINICA</t>
  </si>
  <si>
    <t>MAQUINARIA</t>
  </si>
  <si>
    <t>ALIMENTICIA</t>
  </si>
  <si>
    <t>FARMACEUTICA</t>
  </si>
  <si>
    <t>QUIMICA</t>
  </si>
  <si>
    <t>REFRACTARIOS</t>
  </si>
  <si>
    <t>CEMENTO</t>
  </si>
  <si>
    <t>CEMENTERA</t>
  </si>
  <si>
    <t>ARRIENDO DE PALETS</t>
  </si>
  <si>
    <t>INSUMOS A MINERAS</t>
  </si>
  <si>
    <t>GAS</t>
  </si>
  <si>
    <t>2-5544250</t>
  </si>
  <si>
    <t>2-5546037</t>
  </si>
  <si>
    <t>GABRIEL</t>
  </si>
  <si>
    <t>96.953.700-1</t>
  </si>
  <si>
    <t>77.524.300-7</t>
  </si>
  <si>
    <t>Fibrocementos Volcan LTDA</t>
  </si>
  <si>
    <t>Fabricantes de paneles de yeso para la construccion</t>
  </si>
  <si>
    <t>30 dias</t>
  </si>
  <si>
    <t>2-483 0500</t>
  </si>
  <si>
    <t>94.507.000-5</t>
  </si>
  <si>
    <t>GRASAS COMERCIALES GRASCO S.A</t>
  </si>
  <si>
    <t xml:space="preserve">GRASAS COMERCIALES </t>
  </si>
  <si>
    <t>Lago Llanquihue 02925</t>
  </si>
  <si>
    <t>Jose Mateluna</t>
  </si>
  <si>
    <t xml:space="preserve">ALUSA S.A </t>
  </si>
  <si>
    <t>FABRICACION  ENV. FLEXIBLES</t>
  </si>
  <si>
    <t>Eduardo Frei Montalva 9160</t>
  </si>
  <si>
    <t>Sebastian Zamorano</t>
  </si>
  <si>
    <t>Jaime Guzman</t>
  </si>
  <si>
    <t>Critian Ruminot</t>
  </si>
  <si>
    <t>QUIMICA INDUSTRIAL SPES S.A</t>
  </si>
  <si>
    <t>MANTENCION@SPES.CL</t>
  </si>
  <si>
    <t>Panamericana norte 5299</t>
  </si>
  <si>
    <t>DISAL CHILE LTDA</t>
  </si>
  <si>
    <t>AV. Las Torres 6108</t>
  </si>
  <si>
    <t>Peñalolen</t>
  </si>
  <si>
    <t>2-280-8079</t>
  </si>
  <si>
    <t>Arriendo, venta sanitarios portables</t>
  </si>
  <si>
    <t>BLASMAR S.A</t>
  </si>
  <si>
    <t>MANUFACTURA DE CAUCHO</t>
  </si>
  <si>
    <t>AV. Concha y Toro 0538</t>
  </si>
  <si>
    <t>Puente Alto</t>
  </si>
  <si>
    <t>Cristian Caro</t>
  </si>
  <si>
    <t>compras@blasmar.cl</t>
  </si>
  <si>
    <t>82.136.800-6</t>
  </si>
  <si>
    <t xml:space="preserve"> 96.927.190-7</t>
  </si>
  <si>
    <t xml:space="preserve"> Avenida Las Acacias 02359 San Bernardo</t>
  </si>
  <si>
    <t>Prefabricados De Hormigon Grau S A</t>
  </si>
  <si>
    <t>76.940.900-9</t>
  </si>
  <si>
    <t>PROMINENT CHILE S.A</t>
  </si>
  <si>
    <t>Distribucion de productos, equipos y sistemas de bombeo y otros</t>
  </si>
  <si>
    <t>Lota 2250</t>
  </si>
  <si>
    <t>SIHI CHILE S.A.</t>
  </si>
  <si>
    <t>0000000-0</t>
  </si>
  <si>
    <t>Hortifruticola Apostoles S A</t>
  </si>
  <si>
    <t xml:space="preserve"> 96.815.800-7</t>
  </si>
  <si>
    <t>Eduardo Peña</t>
  </si>
  <si>
    <t>VULCO S.A.</t>
  </si>
  <si>
    <t>San José 0815</t>
  </si>
  <si>
    <t>Eduardo Fernandez</t>
  </si>
  <si>
    <t>91.619.000-K</t>
  </si>
  <si>
    <t>Juan Viacava</t>
  </si>
  <si>
    <t>76.057.769-3</t>
  </si>
  <si>
    <t>Mylpan</t>
  </si>
  <si>
    <t>Calle Fresia 1685</t>
  </si>
  <si>
    <t>LA PINTANA</t>
  </si>
  <si>
    <t xml:space="preserve">Comercializadora De Productos Alimenticios </t>
  </si>
  <si>
    <t>CAMINO EL OTOÑO 524</t>
  </si>
  <si>
    <t>INDUFAN</t>
  </si>
  <si>
    <t>Angelica Poblete</t>
  </si>
  <si>
    <t>76.066.393-k</t>
  </si>
  <si>
    <t>99.523.020-8</t>
  </si>
  <si>
    <t>SMURFIT KAPPA</t>
  </si>
  <si>
    <t>Avenida El Roble 430</t>
  </si>
  <si>
    <t>Fabian Cisterna</t>
  </si>
  <si>
    <t>Plasticos Hoffens S.A.</t>
  </si>
  <si>
    <t xml:space="preserve"> 96.548.020-K</t>
  </si>
  <si>
    <t>Camino Lonquén 10707 Maipú</t>
  </si>
  <si>
    <t>76.119.096-2</t>
  </si>
  <si>
    <t xml:space="preserve">Comercializadora </t>
  </si>
  <si>
    <t>Eliodoro Yañez 2331</t>
  </si>
  <si>
    <t xml:space="preserve">Marisol Olivares </t>
  </si>
  <si>
    <t>Comercializadora Forca Chile S.A</t>
  </si>
  <si>
    <t>Winpack</t>
  </si>
  <si>
    <t>Santa Elena de Huechuraba 1175</t>
  </si>
  <si>
    <t>96.721.360-8</t>
  </si>
  <si>
    <t>GAS ANDES</t>
  </si>
  <si>
    <t>Jorge Betancourt</t>
  </si>
  <si>
    <t xml:space="preserve"> Avenida Américo Vespucio 2760-B</t>
  </si>
  <si>
    <t>Marcos Villalon</t>
  </si>
  <si>
    <t>The Synergy Group S A</t>
  </si>
  <si>
    <t>96.767.690-K</t>
  </si>
  <si>
    <t>96.920.980-2</t>
  </si>
  <si>
    <t>SIF S.A</t>
  </si>
  <si>
    <t>0000.00</t>
  </si>
  <si>
    <t>Luis Ñanco</t>
  </si>
  <si>
    <t>000.000.000</t>
  </si>
  <si>
    <t>SOLUMIN</t>
  </si>
  <si>
    <t>Cristian Vilches</t>
  </si>
  <si>
    <t>00-0</t>
  </si>
  <si>
    <t>ALSTOM</t>
  </si>
  <si>
    <t>Pablo Fundora</t>
  </si>
  <si>
    <t>stgo</t>
  </si>
  <si>
    <t>Maestranza  METSA Vifama.</t>
  </si>
  <si>
    <t>0.0</t>
  </si>
  <si>
    <t>insuver</t>
  </si>
  <si>
    <t>hntic</t>
  </si>
  <si>
    <t>Valvula de bola inox 3/4" 1000WOG</t>
  </si>
  <si>
    <t>NIPLE TUERCA GLV.NPT 300 3/4TP</t>
  </si>
  <si>
    <t>TEE GALV HI NPT 300 3/4" CH *</t>
  </si>
  <si>
    <t>BUSHING GAL NPT 300 3/4x1/2" TP 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</si>
</sst>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340A]d&quot; de &quot;mmmm&quot; de &quot;yyyy;@"/>
    <numFmt numFmtId="165" formatCode="00000\-0000"/>
  </numFmts>
  <fonts count="1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FF0000"/>
      <name val="Calibri"/>
      <family val="2"/>
      <scheme val="minor"/>
    </font>
    <font>
      <b/>
      <sz val="18"/>
      <color rgb="FFFF9900"/>
      <name val="Calibri"/>
      <family val="2"/>
      <scheme val="minor"/>
    </font>
    <font>
      <sz val="11"/>
      <color theme="4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8"/>
      <color theme="3" tint="0.39997558519241921"/>
      <name val="Calibri"/>
      <family val="2"/>
      <scheme val="minor"/>
    </font>
    <font>
      <b/>
      <sz val="8"/>
      <color theme="4"/>
      <name val="Calibri"/>
      <family val="2"/>
      <scheme val="minor"/>
    </font>
    <font>
      <b/>
      <sz val="8"/>
      <color rgb="FF0070C0"/>
      <name val="Calibri"/>
      <family val="2"/>
      <scheme val="minor"/>
    </font>
    <font>
      <b/>
      <sz val="8"/>
      <color theme="10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4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theme="9" tint="0.39994506668294322"/>
      </left>
      <right/>
      <top style="thick">
        <color theme="9" tint="0.39994506668294322"/>
      </top>
      <bottom/>
      <diagonal/>
    </border>
    <border>
      <left/>
      <right/>
      <top style="thick">
        <color theme="9" tint="0.39994506668294322"/>
      </top>
      <bottom/>
      <diagonal/>
    </border>
    <border>
      <left/>
      <right style="thick">
        <color theme="9" tint="0.39994506668294322"/>
      </right>
      <top style="thick">
        <color theme="9" tint="0.39994506668294322"/>
      </top>
      <bottom/>
      <diagonal/>
    </border>
    <border>
      <left style="thick">
        <color theme="9" tint="0.39994506668294322"/>
      </left>
      <right/>
      <top/>
      <bottom/>
      <diagonal/>
    </border>
    <border>
      <left/>
      <right style="thick">
        <color theme="9" tint="0.39994506668294322"/>
      </right>
      <top/>
      <bottom/>
      <diagonal/>
    </border>
  </borders>
  <cellStyleXfs count="3">
    <xf numFmtId="0" fontId="0" fillId="0" borderId="0"/>
    <xf numFmtId="0" fontId="2" fillId="0" borderId="0" applyNumberFormat="0" applyFill="0" applyBorder="0" applyAlignment="0" applyProtection="0"/>
    <xf numFmtId="0" fontId="1" fillId="0" borderId="0"/>
  </cellStyleXfs>
  <cellXfs count="137">
    <xf numFmtId="0" fontId="0" fillId="0" borderId="0" xfId="0"/>
    <xf numFmtId="0" fontId="0" fillId="2" borderId="4" xfId="0" applyFill="1" applyBorder="1" applyProtection="1">
      <protection locked="0"/>
    </xf>
    <xf numFmtId="0" fontId="0" fillId="2" borderId="3" xfId="0" applyFill="1" applyBorder="1" applyProtection="1">
      <protection locked="0"/>
    </xf>
    <xf numFmtId="0" fontId="3" fillId="2" borderId="3" xfId="0" applyFont="1" applyFill="1" applyBorder="1" applyAlignment="1" applyProtection="1">
      <alignment vertical="top" wrapText="1"/>
      <protection locked="0"/>
    </xf>
    <xf numFmtId="0" fontId="3" fillId="2" borderId="3" xfId="0" applyFont="1" applyFill="1" applyBorder="1" applyAlignment="1" applyProtection="1">
      <alignment horizontal="center" vertical="top" wrapText="1"/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0" fillId="0" borderId="22" xfId="0" applyFill="1" applyBorder="1" applyAlignment="1" applyProtection="1">
      <alignment horizontal="center"/>
      <protection locked="0"/>
    </xf>
    <xf numFmtId="0" fontId="0" fillId="0" borderId="0" xfId="0" applyFill="1" applyBorder="1" applyProtection="1">
      <protection locked="0"/>
    </xf>
    <xf numFmtId="0" fontId="0" fillId="0" borderId="0" xfId="0" applyProtection="1">
      <protection locked="0"/>
    </xf>
    <xf numFmtId="0" fontId="0" fillId="2" borderId="5" xfId="0" applyFill="1" applyBorder="1" applyProtection="1">
      <protection locked="0"/>
    </xf>
    <xf numFmtId="0" fontId="0" fillId="2" borderId="0" xfId="0" applyFill="1" applyBorder="1" applyProtection="1">
      <protection locked="0"/>
    </xf>
    <xf numFmtId="0" fontId="0" fillId="2" borderId="0" xfId="0" applyFont="1" applyFill="1" applyBorder="1" applyAlignment="1" applyProtection="1">
      <alignment horizontal="left" vertical="center" wrapText="1"/>
      <protection locked="0"/>
    </xf>
    <xf numFmtId="0" fontId="0" fillId="2" borderId="0" xfId="0" applyFill="1" applyBorder="1" applyAlignment="1" applyProtection="1">
      <alignment horizontal="center"/>
      <protection locked="0"/>
    </xf>
    <xf numFmtId="0" fontId="0" fillId="2" borderId="2" xfId="0" applyFill="1" applyBorder="1" applyAlignment="1" applyProtection="1">
      <alignment horizontal="center"/>
      <protection locked="0"/>
    </xf>
    <xf numFmtId="0" fontId="4" fillId="2" borderId="5" xfId="0" applyFont="1" applyFill="1" applyBorder="1" applyProtection="1">
      <protection locked="0"/>
    </xf>
    <xf numFmtId="0" fontId="4" fillId="2" borderId="0" xfId="0" applyFont="1" applyFill="1" applyBorder="1" applyProtection="1">
      <protection locked="0"/>
    </xf>
    <xf numFmtId="0" fontId="4" fillId="2" borderId="0" xfId="0" applyFont="1" applyFill="1" applyBorder="1" applyAlignment="1" applyProtection="1">
      <alignment horizontal="left" vertical="center" wrapText="1"/>
      <protection locked="0"/>
    </xf>
    <xf numFmtId="0" fontId="4" fillId="2" borderId="0" xfId="0" applyFont="1" applyFill="1" applyBorder="1" applyAlignment="1" applyProtection="1">
      <alignment horizontal="center" vertical="center"/>
      <protection locked="0"/>
    </xf>
    <xf numFmtId="164" fontId="4" fillId="2" borderId="0" xfId="0" applyNumberFormat="1" applyFont="1" applyFill="1" applyBorder="1" applyAlignment="1" applyProtection="1">
      <alignment horizontal="center" vertical="center"/>
      <protection locked="0"/>
    </xf>
    <xf numFmtId="14" fontId="5" fillId="0" borderId="1" xfId="1" applyNumberFormat="1" applyFont="1" applyFill="1" applyBorder="1" applyAlignment="1" applyProtection="1">
      <alignment horizontal="center"/>
      <protection locked="0"/>
    </xf>
    <xf numFmtId="0" fontId="0" fillId="0" borderId="0" xfId="0" applyFill="1" applyProtection="1">
      <protection locked="0"/>
    </xf>
    <xf numFmtId="0" fontId="0" fillId="0" borderId="26" xfId="0" applyBorder="1" applyProtection="1">
      <protection locked="0"/>
    </xf>
    <xf numFmtId="0" fontId="0" fillId="0" borderId="27" xfId="0" applyBorder="1" applyProtection="1">
      <protection locked="0"/>
    </xf>
    <xf numFmtId="0" fontId="0" fillId="0" borderId="28" xfId="0" applyBorder="1" applyProtection="1">
      <protection locked="0"/>
    </xf>
    <xf numFmtId="0" fontId="4" fillId="0" borderId="8" xfId="0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center"/>
      <protection locked="0"/>
    </xf>
    <xf numFmtId="0" fontId="4" fillId="0" borderId="29" xfId="0" applyFont="1" applyFill="1" applyBorder="1" applyAlignment="1" applyProtection="1">
      <alignment horizontal="center"/>
      <protection locked="0"/>
    </xf>
    <xf numFmtId="0" fontId="4" fillId="0" borderId="30" xfId="0" applyFont="1" applyFill="1" applyBorder="1" applyAlignment="1" applyProtection="1">
      <alignment horizontal="center"/>
      <protection locked="0"/>
    </xf>
    <xf numFmtId="0" fontId="0" fillId="0" borderId="0" xfId="0" applyNumberFormat="1" applyAlignment="1" applyProtection="1">
      <alignment horizontal="left"/>
      <protection locked="0"/>
    </xf>
    <xf numFmtId="0" fontId="7" fillId="0" borderId="0" xfId="0" applyFont="1" applyProtection="1">
      <protection locked="0"/>
    </xf>
    <xf numFmtId="0" fontId="7" fillId="0" borderId="29" xfId="0" applyFont="1" applyBorder="1" applyProtection="1">
      <protection locked="0"/>
    </xf>
    <xf numFmtId="0" fontId="7" fillId="0" borderId="0" xfId="0" applyFont="1" applyBorder="1" applyProtection="1">
      <protection locked="0"/>
    </xf>
    <xf numFmtId="0" fontId="4" fillId="2" borderId="6" xfId="0" applyFont="1" applyFill="1" applyBorder="1" applyProtection="1">
      <protection locked="0"/>
    </xf>
    <xf numFmtId="3" fontId="7" fillId="0" borderId="30" xfId="0" applyNumberFormat="1" applyFont="1" applyBorder="1" applyProtection="1"/>
    <xf numFmtId="0" fontId="0" fillId="0" borderId="0" xfId="0" applyAlignment="1">
      <alignment horizontal="right"/>
    </xf>
    <xf numFmtId="0" fontId="8" fillId="2" borderId="4" xfId="0" applyFont="1" applyFill="1" applyBorder="1" applyProtection="1">
      <protection locked="0"/>
    </xf>
    <xf numFmtId="0" fontId="8" fillId="2" borderId="3" xfId="0" applyFont="1" applyFill="1" applyBorder="1" applyProtection="1">
      <protection locked="0"/>
    </xf>
    <xf numFmtId="0" fontId="10" fillId="2" borderId="3" xfId="0" applyFont="1" applyFill="1" applyBorder="1" applyAlignment="1" applyProtection="1">
      <protection locked="0"/>
    </xf>
    <xf numFmtId="0" fontId="10" fillId="2" borderId="3" xfId="0" applyFont="1" applyFill="1" applyBorder="1" applyAlignment="1" applyProtection="1">
      <alignment horizontal="center"/>
      <protection locked="0"/>
    </xf>
    <xf numFmtId="0" fontId="11" fillId="2" borderId="1" xfId="0" applyFont="1" applyFill="1" applyBorder="1" applyAlignment="1" applyProtection="1">
      <alignment horizontal="left"/>
    </xf>
    <xf numFmtId="0" fontId="8" fillId="2" borderId="5" xfId="0" applyFont="1" applyFill="1" applyBorder="1" applyProtection="1">
      <protection locked="0"/>
    </xf>
    <xf numFmtId="0" fontId="8" fillId="2" borderId="0" xfId="0" applyFont="1" applyFill="1" applyBorder="1" applyProtection="1">
      <protection locked="0"/>
    </xf>
    <xf numFmtId="0" fontId="10" fillId="2" borderId="0" xfId="0" applyFont="1" applyFill="1" applyBorder="1" applyAlignment="1" applyProtection="1">
      <alignment horizontal="left"/>
      <protection locked="0"/>
    </xf>
    <xf numFmtId="0" fontId="10" fillId="2" borderId="0" xfId="0" applyFont="1" applyFill="1" applyBorder="1" applyAlignment="1" applyProtection="1">
      <alignment horizontal="left"/>
    </xf>
    <xf numFmtId="0" fontId="12" fillId="2" borderId="2" xfId="1" applyFont="1" applyFill="1" applyBorder="1" applyAlignment="1" applyProtection="1">
      <alignment horizontal="left"/>
    </xf>
    <xf numFmtId="0" fontId="10" fillId="2" borderId="2" xfId="0" applyFont="1" applyFill="1" applyBorder="1" applyAlignment="1" applyProtection="1">
      <alignment horizontal="left"/>
    </xf>
    <xf numFmtId="164" fontId="13" fillId="2" borderId="2" xfId="0" applyNumberFormat="1" applyFont="1" applyFill="1" applyBorder="1" applyAlignment="1" applyProtection="1">
      <alignment horizontal="left" vertical="center"/>
    </xf>
    <xf numFmtId="0" fontId="8" fillId="2" borderId="13" xfId="0" applyFont="1" applyFill="1" applyBorder="1" applyProtection="1">
      <protection locked="0"/>
    </xf>
    <xf numFmtId="0" fontId="8" fillId="2" borderId="6" xfId="0" applyFont="1" applyFill="1" applyBorder="1" applyProtection="1">
      <protection locked="0"/>
    </xf>
    <xf numFmtId="0" fontId="13" fillId="2" borderId="6" xfId="0" applyFont="1" applyFill="1" applyBorder="1" applyProtection="1">
      <protection locked="0"/>
    </xf>
    <xf numFmtId="164" fontId="13" fillId="2" borderId="14" xfId="0" applyNumberFormat="1" applyFont="1" applyFill="1" applyBorder="1" applyAlignment="1" applyProtection="1">
      <alignment horizontal="left" vertical="center"/>
      <protection locked="0"/>
    </xf>
    <xf numFmtId="0" fontId="8" fillId="0" borderId="17" xfId="0" applyFont="1" applyBorder="1" applyAlignment="1" applyProtection="1">
      <alignment horizontal="center"/>
      <protection locked="0"/>
    </xf>
    <xf numFmtId="0" fontId="8" fillId="0" borderId="10" xfId="0" applyFont="1" applyBorder="1" applyAlignment="1" applyProtection="1">
      <alignment horizontal="center"/>
      <protection locked="0"/>
    </xf>
    <xf numFmtId="0" fontId="8" fillId="0" borderId="15" xfId="0" applyFont="1" applyBorder="1" applyAlignment="1" applyProtection="1">
      <alignment horizontal="center"/>
      <protection locked="0"/>
    </xf>
    <xf numFmtId="0" fontId="8" fillId="0" borderId="7" xfId="0" applyFont="1" applyBorder="1" applyAlignment="1" applyProtection="1">
      <alignment horizontal="center"/>
      <protection locked="0"/>
    </xf>
    <xf numFmtId="0" fontId="8" fillId="0" borderId="16" xfId="0" applyFont="1" applyBorder="1" applyAlignment="1" applyProtection="1">
      <alignment horizontal="center"/>
      <protection locked="0"/>
    </xf>
    <xf numFmtId="0" fontId="8" fillId="2" borderId="17" xfId="0" applyNumberFormat="1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Alignment="1" applyProtection="1">
      <alignment horizontal="center"/>
      <protection locked="0"/>
    </xf>
    <xf numFmtId="0" fontId="14" fillId="2" borderId="18" xfId="0" applyFont="1" applyFill="1" applyBorder="1" applyProtection="1">
      <protection locked="0"/>
    </xf>
    <xf numFmtId="0" fontId="14" fillId="2" borderId="13" xfId="0" applyFont="1" applyFill="1" applyBorder="1" applyAlignment="1" applyProtection="1">
      <protection locked="0"/>
    </xf>
    <xf numFmtId="0" fontId="14" fillId="2" borderId="6" xfId="0" applyFont="1" applyFill="1" applyBorder="1" applyAlignment="1" applyProtection="1">
      <protection locked="0"/>
    </xf>
    <xf numFmtId="0" fontId="14" fillId="2" borderId="14" xfId="0" applyFont="1" applyFill="1" applyBorder="1" applyAlignment="1" applyProtection="1">
      <protection locked="0"/>
    </xf>
    <xf numFmtId="0" fontId="13" fillId="2" borderId="4" xfId="0" applyFont="1" applyFill="1" applyBorder="1" applyProtection="1">
      <protection locked="0"/>
    </xf>
    <xf numFmtId="0" fontId="13" fillId="2" borderId="3" xfId="0" applyFont="1" applyFill="1" applyBorder="1" applyProtection="1">
      <protection locked="0"/>
    </xf>
    <xf numFmtId="0" fontId="8" fillId="2" borderId="10" xfId="0" applyFont="1" applyFill="1" applyBorder="1" applyAlignment="1" applyProtection="1">
      <alignment horizontal="right" vertical="center"/>
      <protection locked="0"/>
    </xf>
    <xf numFmtId="0" fontId="8" fillId="2" borderId="3" xfId="0" applyFont="1" applyFill="1" applyBorder="1" applyAlignment="1" applyProtection="1">
      <alignment horizontal="right" vertical="center"/>
      <protection locked="0"/>
    </xf>
    <xf numFmtId="0" fontId="8" fillId="2" borderId="7" xfId="0" applyFont="1" applyFill="1" applyBorder="1" applyAlignment="1" applyProtection="1">
      <alignment horizontal="right"/>
      <protection locked="0"/>
    </xf>
    <xf numFmtId="1" fontId="8" fillId="2" borderId="16" xfId="0" applyNumberFormat="1" applyFont="1" applyFill="1" applyBorder="1" applyAlignment="1" applyProtection="1">
      <alignment horizontal="center"/>
    </xf>
    <xf numFmtId="0" fontId="8" fillId="2" borderId="5" xfId="0" applyFont="1" applyFill="1" applyBorder="1" applyAlignment="1" applyProtection="1">
      <alignment horizontal="right" vertical="center"/>
      <protection locked="0"/>
    </xf>
    <xf numFmtId="0" fontId="8" fillId="2" borderId="0" xfId="0" applyFont="1" applyFill="1" applyBorder="1" applyAlignment="1" applyProtection="1">
      <alignment horizontal="right" vertical="center"/>
      <protection locked="0"/>
    </xf>
    <xf numFmtId="0" fontId="8" fillId="2" borderId="2" xfId="0" applyFont="1" applyFill="1" applyBorder="1" applyAlignment="1" applyProtection="1">
      <alignment horizontal="right"/>
      <protection locked="0"/>
    </xf>
    <xf numFmtId="9" fontId="8" fillId="2" borderId="11" xfId="0" applyNumberFormat="1" applyFont="1" applyFill="1" applyBorder="1" applyAlignment="1" applyProtection="1">
      <alignment horizontal="right" vertical="center"/>
      <protection locked="0"/>
    </xf>
    <xf numFmtId="9" fontId="8" fillId="2" borderId="0" xfId="0" applyNumberFormat="1" applyFont="1" applyFill="1" applyBorder="1" applyAlignment="1" applyProtection="1">
      <alignment horizontal="right" vertical="center"/>
      <protection locked="0"/>
    </xf>
    <xf numFmtId="9" fontId="8" fillId="2" borderId="8" xfId="0" applyNumberFormat="1" applyFont="1" applyFill="1" applyBorder="1" applyAlignment="1" applyProtection="1">
      <alignment horizontal="center" vertical="center"/>
      <protection locked="0"/>
    </xf>
    <xf numFmtId="1" fontId="8" fillId="2" borderId="20" xfId="0" applyNumberFormat="1" applyFont="1" applyFill="1" applyBorder="1" applyAlignment="1" applyProtection="1">
      <alignment horizontal="center"/>
    </xf>
    <xf numFmtId="0" fontId="8" fillId="2" borderId="2" xfId="0" applyFont="1" applyFill="1" applyBorder="1" applyProtection="1">
      <protection locked="0"/>
    </xf>
    <xf numFmtId="0" fontId="8" fillId="2" borderId="11" xfId="0" applyFont="1" applyFill="1" applyBorder="1" applyAlignment="1" applyProtection="1">
      <alignment horizontal="right" vertical="center"/>
      <protection locked="0"/>
    </xf>
    <xf numFmtId="0" fontId="8" fillId="2" borderId="8" xfId="0" applyFont="1" applyFill="1" applyBorder="1" applyAlignment="1" applyProtection="1">
      <alignment horizontal="right"/>
      <protection locked="0"/>
    </xf>
    <xf numFmtId="0" fontId="8" fillId="2" borderId="14" xfId="0" applyFont="1" applyFill="1" applyBorder="1" applyProtection="1">
      <protection locked="0"/>
    </xf>
    <xf numFmtId="0" fontId="8" fillId="2" borderId="12" xfId="0" applyFont="1" applyFill="1" applyBorder="1" applyAlignment="1" applyProtection="1">
      <alignment horizontal="right" vertical="center"/>
      <protection locked="0"/>
    </xf>
    <xf numFmtId="0" fontId="8" fillId="2" borderId="6" xfId="0" applyFont="1" applyFill="1" applyBorder="1" applyAlignment="1" applyProtection="1">
      <alignment horizontal="right" vertical="center"/>
      <protection locked="0"/>
    </xf>
    <xf numFmtId="0" fontId="8" fillId="2" borderId="9" xfId="0" applyFont="1" applyFill="1" applyBorder="1" applyAlignment="1" applyProtection="1">
      <alignment horizontal="right"/>
      <protection locked="0"/>
    </xf>
    <xf numFmtId="1" fontId="8" fillId="2" borderId="21" xfId="0" applyNumberFormat="1" applyFont="1" applyFill="1" applyBorder="1" applyAlignment="1" applyProtection="1">
      <alignment horizontal="center"/>
    </xf>
    <xf numFmtId="165" fontId="6" fillId="0" borderId="22" xfId="1" applyNumberFormat="1" applyFont="1" applyFill="1" applyBorder="1" applyAlignment="1" applyProtection="1">
      <alignment horizontal="center" vertical="center"/>
      <protection locked="0"/>
    </xf>
    <xf numFmtId="0" fontId="9" fillId="0" borderId="0" xfId="0" applyFont="1" applyFill="1" applyBorder="1" applyProtection="1"/>
    <xf numFmtId="0" fontId="2" fillId="0" borderId="0" xfId="1"/>
    <xf numFmtId="3" fontId="9" fillId="0" borderId="0" xfId="0" applyNumberFormat="1" applyFont="1" applyAlignment="1" applyProtection="1">
      <alignment horizontal="left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wrapText="1"/>
      <protection locked="0"/>
    </xf>
    <xf numFmtId="0" fontId="15" fillId="2" borderId="3" xfId="0" applyFont="1" applyFill="1" applyBorder="1" applyProtection="1">
      <protection locked="0"/>
    </xf>
    <xf numFmtId="0" fontId="15" fillId="2" borderId="1" xfId="0" applyFont="1" applyFill="1" applyBorder="1" applyProtection="1">
      <protection locked="0"/>
    </xf>
    <xf numFmtId="0" fontId="15" fillId="2" borderId="0" xfId="0" applyFont="1" applyFill="1" applyBorder="1" applyAlignment="1" applyProtection="1">
      <alignment horizontal="left" vertical="center"/>
      <protection locked="0"/>
    </xf>
    <xf numFmtId="0" fontId="15" fillId="2" borderId="0" xfId="0" applyFont="1" applyFill="1" applyBorder="1" applyProtection="1">
      <protection locked="0"/>
    </xf>
    <xf numFmtId="0" fontId="15" fillId="2" borderId="2" xfId="0" applyFont="1" applyFill="1" applyBorder="1" applyAlignment="1" applyProtection="1">
      <alignment horizontal="right"/>
      <protection locked="0"/>
    </xf>
    <xf numFmtId="3" fontId="16" fillId="2" borderId="18" xfId="0" applyNumberFormat="1" applyFont="1" applyFill="1" applyBorder="1" applyAlignment="1" applyProtection="1">
      <alignment horizontal="center"/>
    </xf>
    <xf numFmtId="1" fontId="16" fillId="2" borderId="18" xfId="0" applyNumberFormat="1" applyFont="1" applyFill="1" applyBorder="1" applyAlignment="1" applyProtection="1">
      <alignment horizontal="center"/>
      <protection locked="0"/>
    </xf>
    <xf numFmtId="3" fontId="16" fillId="2" borderId="2" xfId="0" applyNumberFormat="1" applyFont="1" applyFill="1" applyBorder="1" applyAlignment="1" applyProtection="1">
      <alignment horizontal="center"/>
    </xf>
    <xf numFmtId="1" fontId="16" fillId="2" borderId="19" xfId="0" applyNumberFormat="1" applyFont="1" applyFill="1" applyBorder="1" applyAlignment="1" applyProtection="1">
      <alignment horizontal="center"/>
      <protection locked="0"/>
    </xf>
    <xf numFmtId="3" fontId="16" fillId="2" borderId="14" xfId="0" applyNumberFormat="1" applyFont="1" applyFill="1" applyBorder="1" applyAlignment="1" applyProtection="1">
      <alignment horizontal="center"/>
    </xf>
    <xf numFmtId="0" fontId="16" fillId="2" borderId="18" xfId="0" applyNumberFormat="1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Alignment="1" applyProtection="1">
      <alignment horizontal="center"/>
      <protection locked="0"/>
    </xf>
    <xf numFmtId="0" fontId="14" fillId="0" borderId="17" xfId="0" applyFont="1" applyFill="1" applyBorder="1" applyProtection="1">
      <protection locked="0"/>
    </xf>
    <xf numFmtId="3" fontId="8" fillId="0" borderId="17" xfId="0" applyNumberFormat="1" applyFont="1" applyFill="1" applyBorder="1" applyAlignment="1" applyProtection="1">
      <alignment horizontal="center"/>
    </xf>
    <xf numFmtId="1" fontId="8" fillId="0" borderId="17" xfId="0" applyNumberFormat="1" applyFont="1" applyFill="1" applyBorder="1" applyAlignment="1" applyProtection="1">
      <alignment horizontal="center"/>
      <protection locked="0"/>
    </xf>
    <xf numFmtId="3" fontId="8" fillId="0" borderId="1" xfId="0" applyNumberFormat="1" applyFont="1" applyFill="1" applyBorder="1" applyAlignment="1" applyProtection="1">
      <alignment horizontal="center"/>
    </xf>
    <xf numFmtId="0" fontId="7" fillId="0" borderId="0" xfId="0" applyFont="1" applyFill="1" applyProtection="1">
      <protection locked="0"/>
    </xf>
    <xf numFmtId="1" fontId="7" fillId="0" borderId="0" xfId="0" applyNumberFormat="1" applyFont="1" applyFill="1" applyProtection="1">
      <protection locked="0"/>
    </xf>
    <xf numFmtId="0" fontId="0" fillId="0" borderId="0" xfId="0" applyNumberFormat="1" applyFill="1" applyAlignment="1" applyProtection="1">
      <alignment horizontal="left"/>
      <protection locked="0"/>
    </xf>
    <xf numFmtId="0" fontId="7" fillId="0" borderId="0" xfId="0" applyFont="1" applyFill="1" applyBorder="1" applyProtection="1">
      <protection locked="0"/>
    </xf>
    <xf numFmtId="3" fontId="7" fillId="0" borderId="30" xfId="0" applyNumberFormat="1" applyFont="1" applyFill="1" applyBorder="1" applyProtection="1"/>
    <xf numFmtId="0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18" xfId="0" applyNumberFormat="1" applyFont="1" applyFill="1" applyBorder="1" applyAlignment="1" applyProtection="1">
      <alignment horizontal="center"/>
    </xf>
    <xf numFmtId="1" fontId="16" fillId="0" borderId="18" xfId="0" applyNumberFormat="1" applyFont="1" applyFill="1" applyBorder="1" applyAlignment="1" applyProtection="1">
      <alignment horizontal="center"/>
      <protection locked="0"/>
    </xf>
    <xf numFmtId="3" fontId="16" fillId="0" borderId="2" xfId="0" applyNumberFormat="1" applyFont="1" applyFill="1" applyBorder="1" applyAlignment="1" applyProtection="1">
      <alignment horizontal="center"/>
    </xf>
    <xf numFmtId="0" fontId="14" fillId="0" borderId="18" xfId="0" applyFont="1" applyFill="1" applyBorder="1" applyAlignment="1" applyProtection="1">
      <alignment horizontal="center"/>
      <protection locked="0"/>
    </xf>
    <xf numFmtId="0" fontId="14" fillId="0" borderId="18" xfId="0" applyFont="1" applyFill="1" applyBorder="1" applyProtection="1">
      <protection locked="0"/>
    </xf>
    <xf numFmtId="0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18" xfId="0" applyNumberFormat="1" applyFont="1" applyFill="1" applyBorder="1" applyAlignment="1" applyProtection="1">
      <alignment horizontal="center"/>
    </xf>
    <xf numFmtId="1" fontId="8" fillId="2" borderId="18" xfId="0" applyNumberFormat="1" applyFont="1" applyFill="1" applyBorder="1" applyAlignment="1" applyProtection="1">
      <alignment horizontal="center"/>
      <protection locked="0"/>
    </xf>
    <xf numFmtId="3" fontId="8" fillId="2" borderId="2" xfId="0" applyNumberFormat="1" applyFont="1" applyFill="1" applyBorder="1" applyAlignment="1" applyProtection="1">
      <alignment horizontal="center"/>
    </xf>
    <xf numFmtId="0" fontId="14" fillId="2" borderId="5" xfId="0" applyFont="1" applyFill="1" applyBorder="1" applyAlignment="1" applyProtection="1">
      <alignment horizontal="left"/>
      <protection locked="0"/>
    </xf>
    <xf numFmtId="0" fontId="14" fillId="2" borderId="0" xfId="0" applyFont="1" applyFill="1" applyBorder="1" applyAlignment="1" applyProtection="1">
      <alignment horizontal="left"/>
      <protection locked="0"/>
    </xf>
    <xf numFmtId="0" fontId="14" fillId="2" borderId="2" xfId="0" applyFont="1" applyFill="1" applyBorder="1" applyAlignment="1" applyProtection="1">
      <alignment horizontal="left"/>
      <protection locked="0"/>
    </xf>
    <xf numFmtId="0" fontId="14" fillId="0" borderId="5" xfId="0" applyFont="1" applyFill="1" applyBorder="1" applyAlignment="1" applyProtection="1">
      <alignment horizontal="left"/>
      <protection locked="0"/>
    </xf>
    <xf numFmtId="0" fontId="14" fillId="0" borderId="0" xfId="0" applyFont="1" applyFill="1" applyBorder="1" applyAlignment="1" applyProtection="1">
      <alignment horizontal="left"/>
      <protection locked="0"/>
    </xf>
    <xf numFmtId="0" fontId="14" fillId="0" borderId="2" xfId="0" applyFont="1" applyFill="1" applyBorder="1" applyAlignment="1" applyProtection="1">
      <alignment horizontal="left"/>
      <protection locked="0"/>
    </xf>
    <xf numFmtId="0" fontId="8" fillId="0" borderId="23" xfId="0" applyFont="1" applyBorder="1" applyAlignment="1" applyProtection="1">
      <alignment horizontal="center"/>
      <protection locked="0"/>
    </xf>
    <xf numFmtId="0" fontId="8" fillId="0" borderId="24" xfId="0" applyFont="1" applyBorder="1" applyAlignment="1" applyProtection="1">
      <protection locked="0"/>
    </xf>
    <xf numFmtId="0" fontId="8" fillId="0" borderId="25" xfId="0" applyFont="1" applyBorder="1" applyAlignment="1" applyProtection="1">
      <protection locked="0"/>
    </xf>
    <xf numFmtId="0" fontId="14" fillId="0" borderId="4" xfId="0" applyFont="1" applyFill="1" applyBorder="1" applyAlignment="1" applyProtection="1">
      <alignment horizontal="left" wrapText="1"/>
      <protection locked="0"/>
    </xf>
    <xf numFmtId="0" fontId="14" fillId="0" borderId="3" xfId="0" applyFont="1" applyFill="1" applyBorder="1" applyAlignment="1" applyProtection="1">
      <alignment horizontal="left"/>
      <protection locked="0"/>
    </xf>
    <xf numFmtId="0" fontId="14" fillId="0" borderId="1" xfId="0" applyFont="1" applyFill="1" applyBorder="1" applyAlignment="1" applyProtection="1">
      <alignment horizontal="left"/>
      <protection locked="0"/>
    </xf>
    <xf numFmtId="0" fontId="8" fillId="2" borderId="5" xfId="0" applyFont="1" applyFill="1" applyBorder="1" applyAlignment="1" applyProtection="1">
      <alignment horizontal="left"/>
      <protection locked="0"/>
    </xf>
    <xf numFmtId="0" fontId="8" fillId="2" borderId="0" xfId="0" applyFont="1" applyFill="1" applyBorder="1" applyAlignment="1" applyProtection="1">
      <alignment horizontal="left"/>
      <protection locked="0"/>
    </xf>
    <xf numFmtId="0" fontId="9" fillId="2" borderId="0" xfId="0" applyFont="1" applyFill="1" applyBorder="1" applyAlignment="1" applyProtection="1">
      <alignment horizontal="left"/>
    </xf>
    <xf numFmtId="0" fontId="9" fillId="2" borderId="2" xfId="0" applyFont="1" applyFill="1" applyBorder="1" applyAlignment="1" applyProtection="1">
      <alignment horizontal="left"/>
    </xf>
    <xf numFmtId="0" fontId="10" fillId="2" borderId="0" xfId="0" applyFont="1" applyFill="1" applyBorder="1" applyAlignment="1" applyProtection="1">
      <alignment horizontal="left"/>
    </xf>
  </cellXfs>
  <cellStyles count="3">
    <cellStyle name="Hipervínculo" xfId="1" builtinId="8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06/relationships/vbaProject" Target="vbaProject.bin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trlProps/ctrlProp1.xml><?xml version="1.0" encoding="utf-8"?>
<formControlPr xmlns="http://schemas.microsoft.com/office/spreadsheetml/2009/9/main" objectType="Spin" dx="16" fmlaLink="$J$2" max="30000" page="10" val="1427"/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661994</xdr:colOff>
      <xdr:row>0</xdr:row>
      <xdr:rowOff>28578</xdr:rowOff>
    </xdr:from>
    <xdr:to>
      <xdr:col>9</xdr:col>
      <xdr:colOff>190501</xdr:colOff>
      <xdr:row>2</xdr:row>
      <xdr:rowOff>35721</xdr:rowOff>
    </xdr:to>
    <xdr:sp macro="" textlink="">
      <xdr:nvSpPr>
        <xdr:cNvPr id="2" name="1 CuadroTexto"/>
        <xdr:cNvSpPr txBox="1"/>
      </xdr:nvSpPr>
      <xdr:spPr>
        <a:xfrm>
          <a:off x="1935963" y="28578"/>
          <a:ext cx="3910007" cy="94773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Comercial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HIDRONEUMATIC</a:t>
          </a:r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Ltda.</a:t>
          </a:r>
          <a:r>
            <a:rPr lang="es-CL" sz="1000"/>
            <a:t> 	</a:t>
          </a:r>
          <a:r>
            <a:rPr lang="es-CL" sz="1000" baseline="0"/>
            <a:t>   RUT: </a:t>
          </a:r>
          <a:r>
            <a:rPr lang="es-CL" sz="1000" b="1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76.217.086-8</a:t>
          </a:r>
          <a:r>
            <a:rPr lang="es-CL" sz="1000"/>
            <a:t> </a:t>
          </a:r>
        </a:p>
        <a:p>
          <a:pPr marL="0" marR="0" indent="0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Victoria 1332                                          Comercializadora e importadora</a:t>
          </a:r>
          <a:endParaRPr lang="es-CL" sz="1000" b="0" i="0" u="none" strike="noStrike">
            <a:solidFill>
              <a:schemeClr val="dk1"/>
            </a:solidFill>
            <a:effectLst/>
            <a:latin typeface="+mn-lt"/>
            <a:ea typeface="+mn-ea"/>
            <a:cs typeface="+mn-cs"/>
          </a:endParaRPr>
        </a:p>
        <a:p>
          <a:r>
            <a:rPr lang="es-CL" sz="1000"/>
            <a:t>Fono: 25556319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Email : ventas@hidroneumatic.cl</a:t>
          </a:r>
          <a:r>
            <a:rPr lang="es-CL" sz="1000"/>
            <a:t> </a:t>
          </a:r>
        </a:p>
        <a:p>
          <a:r>
            <a:rPr lang="es-CL" sz="1000" b="0" i="0" u="none" strike="noStrike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Web:</a:t>
          </a:r>
          <a:r>
            <a:rPr lang="es-CL" sz="1000" b="0" i="0" u="none" strike="noStrike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http://www.hidroneumatic.cl</a:t>
          </a:r>
          <a:r>
            <a:rPr lang="es-CL" sz="1000"/>
            <a:t> </a:t>
          </a:r>
        </a:p>
      </xdr:txBody>
    </xdr:sp>
    <xdr:clientData/>
  </xdr:twoCellAnchor>
  <xdr:twoCellAnchor editAs="oneCell">
    <xdr:from>
      <xdr:col>1</xdr:col>
      <xdr:colOff>52385</xdr:colOff>
      <xdr:row>0</xdr:row>
      <xdr:rowOff>0</xdr:rowOff>
    </xdr:from>
    <xdr:to>
      <xdr:col>3</xdr:col>
      <xdr:colOff>600072</xdr:colOff>
      <xdr:row>1</xdr:row>
      <xdr:rowOff>647699</xdr:rowOff>
    </xdr:to>
    <xdr:pic>
      <xdr:nvPicPr>
        <xdr:cNvPr id="4" name="3 Imagen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397666" y="0"/>
          <a:ext cx="1476375" cy="862012"/>
        </a:xfrm>
        <a:prstGeom prst="rect">
          <a:avLst/>
        </a:prstGeom>
        <a:ln>
          <a:noFill/>
        </a:ln>
        <a:effectLst>
          <a:outerShdw blurRad="292100" dist="139700" dir="2700000" algn="tl" rotWithShape="0">
            <a:srgbClr val="333333">
              <a:alpha val="65000"/>
            </a:srgbClr>
          </a:outerShdw>
        </a:effectLst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>
        <xdr:from>
          <xdr:col>10</xdr:col>
          <xdr:colOff>238125</xdr:colOff>
          <xdr:row>1</xdr:row>
          <xdr:rowOff>180975</xdr:rowOff>
        </xdr:from>
        <xdr:to>
          <xdr:col>10</xdr:col>
          <xdr:colOff>571500</xdr:colOff>
          <xdr:row>1</xdr:row>
          <xdr:rowOff>542925</xdr:rowOff>
        </xdr:to>
        <xdr:sp macro="" textlink="">
          <xdr:nvSpPr>
            <xdr:cNvPr id="1029" name="Spinner 5" hidden="1">
              <a:extLst>
                <a:ext uri="{63B3BB69-23CF-44E3-9099-C40C66FF867C}">
                  <a14:compatExt spid="_x0000_s1029"/>
                </a:ext>
              </a:extLst>
            </xdr:cNvPr>
            <xdr:cNvSpPr/>
          </xdr:nvSpPr>
          <xdr:spPr>
            <a:xfrm>
              <a:off x="0" y="0"/>
              <a:ext cx="0" cy="0"/>
            </a:xfrm>
            <a:prstGeom prst="rect">
              <a:avLst/>
            </a:prstGeom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5" Type="http://schemas.openxmlformats.org/officeDocument/2006/relationships/ctrlProp" Target="../ctrlProps/ctrlProp1.xml"/><Relationship Id="rId4" Type="http://schemas.openxmlformats.org/officeDocument/2006/relationships/vmlDrawing" Target="../drawings/vmlDrawing1.v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hyperlink" Target="mailto:compras@blasmar.cl" TargetMode="External"/><Relationship Id="rId1" Type="http://schemas.openxmlformats.org/officeDocument/2006/relationships/hyperlink" Target="mailto:MANTENCION@SPES.C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2">
    <pageSetUpPr fitToPage="1"/>
  </sheetPr>
  <dimension ref="B1:U37"/>
  <sheetViews>
    <sheetView tabSelected="1" zoomScaleNormal="100" workbookViewId="0">
      <selection activeCell="E5" sqref="E5:J5"/>
    </sheetView>
  </sheetViews>
  <sheetFormatPr baseColWidth="10" defaultRowHeight="15" x14ac:dyDescent="0.25"/>
  <cols>
    <col min="1" max="1" width="5.140625" style="8" customWidth="1"/>
    <col min="2" max="2" width="8.85546875" style="8" customWidth="1"/>
    <col min="3" max="3" width="5" style="8" customWidth="1"/>
    <col min="4" max="4" width="18.85546875" style="8" customWidth="1"/>
    <col min="5" max="5" width="9.28515625" style="8" customWidth="1"/>
    <col min="6" max="6" width="8.5703125" style="8" customWidth="1"/>
    <col min="7" max="8" width="9.5703125" style="8" customWidth="1"/>
    <col min="9" max="9" width="9.7109375" style="8" customWidth="1"/>
    <col min="10" max="10" width="19.85546875" style="8" bestFit="1" customWidth="1"/>
    <col min="11" max="11" width="11.85546875" style="8" bestFit="1" customWidth="1"/>
    <col min="12" max="12" width="9.28515625" style="8" bestFit="1" customWidth="1"/>
    <col min="13" max="13" width="9.42578125" style="8" bestFit="1" customWidth="1"/>
    <col min="14" max="14" width="7.85546875" style="8" customWidth="1"/>
    <col min="15" max="15" width="7.5703125" style="8" customWidth="1"/>
    <col min="16" max="16" width="4.42578125" style="8" bestFit="1" customWidth="1"/>
    <col min="17" max="16384" width="11.42578125" style="8"/>
  </cols>
  <sheetData>
    <row r="1" spans="2:21" ht="16.5" customHeight="1" thickBot="1" x14ac:dyDescent="0.3">
      <c r="B1" s="1"/>
      <c r="C1" s="2"/>
      <c r="D1" s="2"/>
      <c r="E1" s="2"/>
      <c r="F1" s="3"/>
      <c r="G1" s="4"/>
      <c r="H1" s="4"/>
      <c r="I1" s="5"/>
      <c r="J1" s="6" t="s">
        <v>5</v>
      </c>
      <c r="K1" s="7"/>
      <c r="L1" s="7"/>
    </row>
    <row r="2" spans="2:21" ht="57" customHeight="1" thickBot="1" x14ac:dyDescent="0.3">
      <c r="B2" s="9"/>
      <c r="C2" s="10"/>
      <c r="D2" s="10"/>
      <c r="E2" s="10"/>
      <c r="F2" s="11"/>
      <c r="G2" s="12"/>
      <c r="H2" s="12"/>
      <c r="I2" s="13"/>
      <c r="J2" s="83">
        <v>1427</v>
      </c>
      <c r="K2" s="7"/>
      <c r="L2" s="7"/>
    </row>
    <row r="3" spans="2:21" ht="7.5" customHeight="1" thickBot="1" x14ac:dyDescent="0.3">
      <c r="B3" s="14"/>
      <c r="C3" s="15"/>
      <c r="D3" s="32"/>
      <c r="E3" s="15"/>
      <c r="F3" s="16"/>
      <c r="G3" s="17"/>
      <c r="H3" s="17"/>
      <c r="I3" s="18"/>
      <c r="J3" s="19"/>
      <c r="K3" s="7"/>
      <c r="L3" s="7"/>
    </row>
    <row r="4" spans="2:21" x14ac:dyDescent="0.25">
      <c r="B4" s="35" t="s">
        <v>6</v>
      </c>
      <c r="C4" s="36"/>
      <c r="D4" s="86" t="s">
        <v>591</v>
      </c>
      <c r="E4" s="36" t="s">
        <v>12</v>
      </c>
      <c r="F4" s="37"/>
      <c r="G4" s="37"/>
      <c r="H4" s="38"/>
      <c r="I4" s="36" t="s">
        <v>9</v>
      </c>
      <c r="J4" s="39">
        <f>VLOOKUP(D4,CLIENTES,10,FALSE)</f>
        <v>0</v>
      </c>
      <c r="K4" s="20"/>
    </row>
    <row r="5" spans="2:21" x14ac:dyDescent="0.25">
      <c r="B5" s="40"/>
      <c r="C5" s="41"/>
      <c r="D5" s="42"/>
      <c r="E5" s="134" t="str">
        <f>VLOOKUP(D4,CLIENTES,4,FALSE)</f>
        <v>AV. Concha y Toro 0538</v>
      </c>
      <c r="F5" s="134"/>
      <c r="G5" s="134"/>
      <c r="H5" s="134"/>
      <c r="I5" s="134"/>
      <c r="J5" s="135"/>
      <c r="K5" s="20"/>
    </row>
    <row r="6" spans="2:21" ht="17.25" customHeight="1" x14ac:dyDescent="0.25">
      <c r="B6" s="40" t="s">
        <v>26</v>
      </c>
      <c r="C6" s="41"/>
      <c r="D6" s="43" t="str">
        <f>VLOOKUP(D4,CLIENTES,2,FALSE)</f>
        <v>BLASMAR S.A</v>
      </c>
      <c r="E6" s="41" t="s">
        <v>7</v>
      </c>
      <c r="F6" s="136" t="str">
        <f>VLOOKUP(D4,CLIENTES,5,FALSE)</f>
        <v>Puente Alto</v>
      </c>
      <c r="G6" s="136"/>
      <c r="H6" s="136"/>
      <c r="I6" s="84" t="str">
        <f>VLOOKUP(D4,CLIENTES,11,FALSE)</f>
        <v>compras@blasmar.cl</v>
      </c>
      <c r="J6" s="44"/>
    </row>
    <row r="7" spans="2:21" x14ac:dyDescent="0.25">
      <c r="B7" s="40" t="s">
        <v>24</v>
      </c>
      <c r="C7" s="41"/>
      <c r="D7" s="43" t="str">
        <f>VLOOKUP(D4,CLIENTES,3,FALSE)</f>
        <v>MANUFACTURA DE CAUCHO</v>
      </c>
      <c r="E7" s="41" t="s">
        <v>8</v>
      </c>
      <c r="F7" s="136" t="str">
        <f>VLOOKUP(D4,CLIENTES,6,FALSE)</f>
        <v>STGO</v>
      </c>
      <c r="G7" s="136"/>
      <c r="H7" s="136"/>
      <c r="I7" s="41" t="s">
        <v>25</v>
      </c>
      <c r="J7" s="45" t="str">
        <f>VLOOKUP(D4,CLIENTES,8,FALSE)</f>
        <v>Cristian Caro</v>
      </c>
    </row>
    <row r="8" spans="2:21" ht="15.75" thickBot="1" x14ac:dyDescent="0.3">
      <c r="B8" s="132" t="s">
        <v>27</v>
      </c>
      <c r="C8" s="133"/>
      <c r="D8" s="43" t="str">
        <f>VLOOKUP(D4,CLIENTES,7,FALSE)</f>
        <v>30 dias</v>
      </c>
      <c r="E8" s="41" t="s">
        <v>11</v>
      </c>
      <c r="F8" s="136" t="str">
        <f>VLOOKUP(D4,CLIENTES,12,FALSE)</f>
        <v>Jaime Guzman</v>
      </c>
      <c r="G8" s="136"/>
      <c r="H8" s="136"/>
      <c r="I8" s="41" t="s">
        <v>14</v>
      </c>
      <c r="J8" s="46">
        <f ca="1">TODAY()</f>
        <v>41690</v>
      </c>
      <c r="K8" s="20"/>
      <c r="L8" s="20"/>
    </row>
    <row r="9" spans="2:21" ht="16.5" thickTop="1" thickBot="1" x14ac:dyDescent="0.3">
      <c r="B9" s="47"/>
      <c r="C9" s="48"/>
      <c r="D9" s="49"/>
      <c r="E9" s="48"/>
      <c r="F9" s="49"/>
      <c r="G9" s="49"/>
      <c r="H9" s="49"/>
      <c r="I9" s="48"/>
      <c r="J9" s="50"/>
      <c r="K9" s="20"/>
      <c r="L9" s="20"/>
      <c r="P9" s="21"/>
      <c r="Q9" s="22"/>
      <c r="R9" s="23" t="s">
        <v>21</v>
      </c>
    </row>
    <row r="10" spans="2:21" ht="15.75" thickBot="1" x14ac:dyDescent="0.3">
      <c r="B10" s="51" t="s">
        <v>1</v>
      </c>
      <c r="C10" s="126" t="s">
        <v>23</v>
      </c>
      <c r="D10" s="127"/>
      <c r="E10" s="128"/>
      <c r="F10" s="52" t="s">
        <v>0</v>
      </c>
      <c r="G10" s="53" t="s">
        <v>22</v>
      </c>
      <c r="H10" s="53" t="s">
        <v>15</v>
      </c>
      <c r="I10" s="54" t="s">
        <v>13</v>
      </c>
      <c r="J10" s="55" t="s">
        <v>2</v>
      </c>
      <c r="K10" s="24" t="s">
        <v>18</v>
      </c>
      <c r="L10" s="25" t="s">
        <v>652</v>
      </c>
      <c r="M10" s="25" t="s">
        <v>653</v>
      </c>
      <c r="N10" s="25"/>
      <c r="O10" s="25"/>
      <c r="P10" s="26" t="s">
        <v>16</v>
      </c>
      <c r="Q10" s="25" t="s">
        <v>19</v>
      </c>
      <c r="R10" s="27" t="s">
        <v>20</v>
      </c>
      <c r="T10" s="87"/>
      <c r="U10" s="87"/>
    </row>
    <row r="11" spans="2:21" ht="15" customHeight="1" x14ac:dyDescent="0.25">
      <c r="B11" s="56">
        <v>1</v>
      </c>
      <c r="C11" s="129" t="s">
        <v>654</v>
      </c>
      <c r="D11" s="130"/>
      <c r="E11" s="131"/>
      <c r="F11" s="100">
        <v>2</v>
      </c>
      <c r="G11" s="101" t="s">
        <v>22</v>
      </c>
      <c r="H11" s="102">
        <f t="shared" ref="H11:H28" si="0">VLOOKUP(B11,COTIZADO,8,FALSE)</f>
        <v>8550</v>
      </c>
      <c r="I11" s="103">
        <v>0</v>
      </c>
      <c r="J11" s="104">
        <f t="shared" ref="J11:J28" si="1">F11*H11*(1-I11/100)</f>
        <v>17100</v>
      </c>
      <c r="K11" s="28">
        <v>1</v>
      </c>
      <c r="L11" s="106"/>
      <c r="M11" s="106">
        <v>5700</v>
      </c>
      <c r="N11" s="105"/>
      <c r="O11" s="105"/>
      <c r="P11" s="30">
        <v>1.5</v>
      </c>
      <c r="Q11" s="31">
        <v>5700</v>
      </c>
      <c r="R11" s="33">
        <f>Q11*P11</f>
        <v>8550</v>
      </c>
    </row>
    <row r="12" spans="2:21" ht="15" customHeight="1" x14ac:dyDescent="0.25">
      <c r="B12" s="116">
        <v>2</v>
      </c>
      <c r="C12" s="120" t="s">
        <v>655</v>
      </c>
      <c r="D12" s="121"/>
      <c r="E12" s="122"/>
      <c r="F12" s="57">
        <v>8</v>
      </c>
      <c r="G12" s="58" t="s">
        <v>22</v>
      </c>
      <c r="H12" s="117">
        <f t="shared" si="0"/>
        <v>1039.5</v>
      </c>
      <c r="I12" s="118">
        <v>0</v>
      </c>
      <c r="J12" s="119">
        <f t="shared" si="1"/>
        <v>8316</v>
      </c>
      <c r="K12" s="28">
        <v>2</v>
      </c>
      <c r="L12" s="105">
        <v>693</v>
      </c>
      <c r="M12" s="106"/>
      <c r="N12" s="105"/>
      <c r="O12" s="105"/>
      <c r="P12" s="30">
        <v>1.5</v>
      </c>
      <c r="Q12" s="31">
        <v>693</v>
      </c>
      <c r="R12" s="33">
        <f t="shared" ref="R12:R28" si="2">Q12*P12</f>
        <v>1039.5</v>
      </c>
    </row>
    <row r="13" spans="2:21" ht="15" customHeight="1" x14ac:dyDescent="0.25">
      <c r="B13" s="116">
        <v>3</v>
      </c>
      <c r="C13" s="120" t="s">
        <v>656</v>
      </c>
      <c r="D13" s="121"/>
      <c r="E13" s="122"/>
      <c r="F13" s="57">
        <v>2</v>
      </c>
      <c r="G13" s="58" t="s">
        <v>22</v>
      </c>
      <c r="H13" s="117">
        <f>R13</f>
        <v>2743.5</v>
      </c>
      <c r="I13" s="118">
        <v>0</v>
      </c>
      <c r="J13" s="119">
        <f t="shared" si="1"/>
        <v>5487</v>
      </c>
      <c r="K13" s="28">
        <v>3</v>
      </c>
      <c r="L13" s="105">
        <v>1829</v>
      </c>
      <c r="M13" s="106"/>
      <c r="N13" s="105"/>
      <c r="O13" s="105"/>
      <c r="P13" s="30">
        <v>1.5</v>
      </c>
      <c r="Q13" s="31">
        <v>1829</v>
      </c>
      <c r="R13" s="33">
        <f t="shared" si="2"/>
        <v>2743.5</v>
      </c>
    </row>
    <row r="14" spans="2:21" x14ac:dyDescent="0.25">
      <c r="B14" s="116">
        <v>4</v>
      </c>
      <c r="C14" s="120" t="s">
        <v>657</v>
      </c>
      <c r="D14" s="121"/>
      <c r="E14" s="122"/>
      <c r="F14" s="57">
        <v>4</v>
      </c>
      <c r="G14" s="58" t="s">
        <v>22</v>
      </c>
      <c r="H14" s="117">
        <f t="shared" si="0"/>
        <v>1257</v>
      </c>
      <c r="I14" s="118">
        <v>0</v>
      </c>
      <c r="J14" s="119">
        <f t="shared" si="1"/>
        <v>5028</v>
      </c>
      <c r="K14" s="28">
        <v>4</v>
      </c>
      <c r="L14" s="105">
        <v>838</v>
      </c>
      <c r="M14" s="105"/>
      <c r="N14" s="105"/>
      <c r="O14" s="105"/>
      <c r="P14" s="30">
        <v>1.5</v>
      </c>
      <c r="Q14" s="31">
        <v>838</v>
      </c>
      <c r="R14" s="33">
        <f t="shared" si="2"/>
        <v>1257</v>
      </c>
    </row>
    <row r="15" spans="2:21" s="20" customFormat="1" x14ac:dyDescent="0.25">
      <c r="B15" s="110">
        <v>5</v>
      </c>
      <c r="C15" s="123"/>
      <c r="D15" s="124"/>
      <c r="E15" s="125"/>
      <c r="F15" s="114"/>
      <c r="G15" s="115"/>
      <c r="H15" s="111">
        <f>R15</f>
        <v>0</v>
      </c>
      <c r="I15" s="112">
        <v>0</v>
      </c>
      <c r="J15" s="113">
        <f t="shared" si="1"/>
        <v>0</v>
      </c>
      <c r="K15" s="107">
        <v>5</v>
      </c>
      <c r="L15" s="105"/>
      <c r="M15" s="105"/>
      <c r="N15" s="105"/>
      <c r="O15" s="105"/>
      <c r="P15" s="30">
        <v>1.5</v>
      </c>
      <c r="Q15" s="108">
        <v>0</v>
      </c>
      <c r="R15" s="109">
        <f t="shared" si="2"/>
        <v>0</v>
      </c>
    </row>
    <row r="16" spans="2:21" x14ac:dyDescent="0.25">
      <c r="B16" s="99">
        <v>6</v>
      </c>
      <c r="C16" s="120"/>
      <c r="D16" s="121"/>
      <c r="E16" s="122"/>
      <c r="F16" s="57"/>
      <c r="G16" s="58"/>
      <c r="H16" s="94">
        <f t="shared" si="0"/>
        <v>0</v>
      </c>
      <c r="I16" s="95">
        <v>0</v>
      </c>
      <c r="J16" s="96">
        <f t="shared" si="1"/>
        <v>0</v>
      </c>
      <c r="K16" s="28">
        <v>6</v>
      </c>
      <c r="L16" s="105"/>
      <c r="M16" s="29"/>
      <c r="N16" s="105"/>
      <c r="O16" s="105"/>
      <c r="P16" s="30">
        <v>1.5</v>
      </c>
      <c r="Q16" s="31">
        <v>0</v>
      </c>
      <c r="R16" s="33">
        <f t="shared" si="2"/>
        <v>0</v>
      </c>
    </row>
    <row r="17" spans="2:18" x14ac:dyDescent="0.25">
      <c r="B17" s="99">
        <v>7</v>
      </c>
      <c r="C17" s="120"/>
      <c r="D17" s="121"/>
      <c r="E17" s="122"/>
      <c r="F17" s="57"/>
      <c r="G17" s="58"/>
      <c r="H17" s="94">
        <f t="shared" si="0"/>
        <v>0</v>
      </c>
      <c r="I17" s="95">
        <v>0</v>
      </c>
      <c r="J17" s="96">
        <f t="shared" si="1"/>
        <v>0</v>
      </c>
      <c r="K17" s="28">
        <v>7</v>
      </c>
      <c r="L17" s="105"/>
      <c r="M17" s="105"/>
      <c r="N17" s="105"/>
      <c r="O17" s="105"/>
      <c r="P17" s="30">
        <v>1.5</v>
      </c>
      <c r="Q17" s="31">
        <v>0</v>
      </c>
      <c r="R17" s="33">
        <f t="shared" si="2"/>
        <v>0</v>
      </c>
    </row>
    <row r="18" spans="2:18" s="20" customFormat="1" x14ac:dyDescent="0.25">
      <c r="B18" s="110">
        <v>8</v>
      </c>
      <c r="C18" s="123"/>
      <c r="D18" s="124"/>
      <c r="E18" s="125"/>
      <c r="F18" s="114"/>
      <c r="G18" s="115"/>
      <c r="H18" s="111">
        <f t="shared" si="0"/>
        <v>0</v>
      </c>
      <c r="I18" s="112">
        <v>0</v>
      </c>
      <c r="J18" s="113">
        <f>F18*H18*(1-I18/100)</f>
        <v>0</v>
      </c>
      <c r="K18" s="107">
        <v>8</v>
      </c>
      <c r="L18" s="105"/>
      <c r="M18" s="105"/>
      <c r="N18" s="105"/>
      <c r="O18" s="105"/>
      <c r="P18" s="30">
        <v>1.5</v>
      </c>
      <c r="Q18" s="108">
        <v>0</v>
      </c>
      <c r="R18" s="109">
        <f t="shared" si="2"/>
        <v>0</v>
      </c>
    </row>
    <row r="19" spans="2:18" x14ac:dyDescent="0.25">
      <c r="B19" s="99">
        <v>9</v>
      </c>
      <c r="C19" s="120"/>
      <c r="D19" s="121"/>
      <c r="E19" s="122"/>
      <c r="F19" s="57"/>
      <c r="G19" s="58"/>
      <c r="H19" s="94">
        <f t="shared" si="0"/>
        <v>0</v>
      </c>
      <c r="I19" s="95">
        <v>0</v>
      </c>
      <c r="J19" s="96">
        <f t="shared" si="1"/>
        <v>0</v>
      </c>
      <c r="K19" s="28">
        <v>9</v>
      </c>
      <c r="L19" s="105"/>
      <c r="M19" s="105"/>
      <c r="N19" s="105"/>
      <c r="O19" s="105"/>
      <c r="P19" s="30">
        <v>1.5</v>
      </c>
      <c r="Q19" s="31">
        <v>0</v>
      </c>
      <c r="R19" s="33">
        <f t="shared" si="2"/>
        <v>0</v>
      </c>
    </row>
    <row r="20" spans="2:18" x14ac:dyDescent="0.25">
      <c r="B20" s="99">
        <v>10</v>
      </c>
      <c r="C20" s="120"/>
      <c r="D20" s="121"/>
      <c r="E20" s="122"/>
      <c r="F20" s="57"/>
      <c r="G20" s="58"/>
      <c r="H20" s="94">
        <f t="shared" si="0"/>
        <v>0</v>
      </c>
      <c r="I20" s="95">
        <v>0</v>
      </c>
      <c r="J20" s="96">
        <f t="shared" si="1"/>
        <v>0</v>
      </c>
      <c r="K20" s="28">
        <v>10</v>
      </c>
      <c r="L20" s="29"/>
      <c r="M20" s="29"/>
      <c r="N20" s="29"/>
      <c r="O20" s="29"/>
      <c r="P20" s="30">
        <v>1</v>
      </c>
      <c r="Q20" s="31">
        <v>0</v>
      </c>
      <c r="R20" s="33">
        <f t="shared" si="2"/>
        <v>0</v>
      </c>
    </row>
    <row r="21" spans="2:18" x14ac:dyDescent="0.25">
      <c r="B21" s="99">
        <v>11</v>
      </c>
      <c r="C21" s="120"/>
      <c r="D21" s="121"/>
      <c r="E21" s="122"/>
      <c r="F21" s="57"/>
      <c r="G21" s="58"/>
      <c r="H21" s="94">
        <f t="shared" si="0"/>
        <v>0</v>
      </c>
      <c r="I21" s="95">
        <v>0</v>
      </c>
      <c r="J21" s="96">
        <f t="shared" si="1"/>
        <v>0</v>
      </c>
      <c r="K21" s="28">
        <v>11</v>
      </c>
      <c r="L21" s="29"/>
      <c r="M21" s="29"/>
      <c r="N21" s="29"/>
      <c r="O21" s="29"/>
      <c r="P21" s="30">
        <v>1.4</v>
      </c>
      <c r="Q21" s="31">
        <v>0</v>
      </c>
      <c r="R21" s="33">
        <f t="shared" si="2"/>
        <v>0</v>
      </c>
    </row>
    <row r="22" spans="2:18" x14ac:dyDescent="0.25">
      <c r="B22" s="99">
        <v>12</v>
      </c>
      <c r="C22" s="120"/>
      <c r="D22" s="121"/>
      <c r="E22" s="122"/>
      <c r="F22" s="57"/>
      <c r="G22" s="58"/>
      <c r="H22" s="94">
        <f t="shared" si="0"/>
        <v>0</v>
      </c>
      <c r="I22" s="95">
        <v>0</v>
      </c>
      <c r="J22" s="96">
        <f t="shared" si="1"/>
        <v>0</v>
      </c>
      <c r="K22" s="28">
        <v>12</v>
      </c>
      <c r="L22" s="29"/>
      <c r="M22" s="29"/>
      <c r="N22" s="29"/>
      <c r="O22" s="29"/>
      <c r="P22" s="30">
        <v>1.4</v>
      </c>
      <c r="Q22" s="31">
        <v>0</v>
      </c>
      <c r="R22" s="33">
        <f t="shared" si="2"/>
        <v>0</v>
      </c>
    </row>
    <row r="23" spans="2:18" x14ac:dyDescent="0.25">
      <c r="B23" s="99">
        <v>13</v>
      </c>
      <c r="C23" s="120"/>
      <c r="D23" s="121"/>
      <c r="E23" s="122"/>
      <c r="F23" s="57"/>
      <c r="G23" s="58"/>
      <c r="H23" s="94">
        <f t="shared" si="0"/>
        <v>0</v>
      </c>
      <c r="I23" s="95">
        <v>0</v>
      </c>
      <c r="J23" s="96">
        <f t="shared" si="1"/>
        <v>0</v>
      </c>
      <c r="K23" s="28">
        <v>13</v>
      </c>
      <c r="L23" s="29"/>
      <c r="M23" s="29"/>
      <c r="N23" s="29"/>
      <c r="O23" s="29"/>
      <c r="P23" s="30">
        <v>1.4</v>
      </c>
      <c r="Q23" s="31">
        <v>0</v>
      </c>
      <c r="R23" s="33">
        <f t="shared" si="2"/>
        <v>0</v>
      </c>
    </row>
    <row r="24" spans="2:18" x14ac:dyDescent="0.25">
      <c r="B24" s="99">
        <v>14</v>
      </c>
      <c r="C24" s="120"/>
      <c r="D24" s="121"/>
      <c r="E24" s="122"/>
      <c r="F24" s="57"/>
      <c r="G24" s="58"/>
      <c r="H24" s="94">
        <f>R24</f>
        <v>0</v>
      </c>
      <c r="I24" s="95">
        <v>0</v>
      </c>
      <c r="J24" s="96">
        <f t="shared" si="1"/>
        <v>0</v>
      </c>
      <c r="K24" s="28">
        <v>14</v>
      </c>
      <c r="L24" s="29"/>
      <c r="M24" s="29"/>
      <c r="N24" s="29"/>
      <c r="O24" s="29"/>
      <c r="P24" s="30">
        <v>1.4</v>
      </c>
      <c r="Q24" s="31">
        <v>0</v>
      </c>
      <c r="R24" s="33">
        <f t="shared" si="2"/>
        <v>0</v>
      </c>
    </row>
    <row r="25" spans="2:18" x14ac:dyDescent="0.25">
      <c r="B25" s="99">
        <v>15</v>
      </c>
      <c r="C25" s="120"/>
      <c r="D25" s="121"/>
      <c r="E25" s="122"/>
      <c r="F25" s="57"/>
      <c r="G25" s="58"/>
      <c r="H25" s="94">
        <f>R25</f>
        <v>0</v>
      </c>
      <c r="I25" s="95">
        <v>0</v>
      </c>
      <c r="J25" s="96">
        <f t="shared" si="1"/>
        <v>0</v>
      </c>
      <c r="K25" s="28">
        <v>15</v>
      </c>
      <c r="L25" s="29"/>
      <c r="M25" s="29"/>
      <c r="N25" s="29"/>
      <c r="O25" s="29"/>
      <c r="P25" s="30">
        <v>1.4</v>
      </c>
      <c r="Q25" s="31">
        <v>0</v>
      </c>
      <c r="R25" s="33">
        <f t="shared" si="2"/>
        <v>0</v>
      </c>
    </row>
    <row r="26" spans="2:18" x14ac:dyDescent="0.25">
      <c r="B26" s="99">
        <v>16</v>
      </c>
      <c r="C26" s="120"/>
      <c r="D26" s="121"/>
      <c r="E26" s="122"/>
      <c r="F26" s="57"/>
      <c r="G26" s="58"/>
      <c r="H26" s="94">
        <f t="shared" si="0"/>
        <v>0</v>
      </c>
      <c r="I26" s="95">
        <v>0</v>
      </c>
      <c r="J26" s="96">
        <f t="shared" si="1"/>
        <v>0</v>
      </c>
      <c r="K26" s="28">
        <v>16</v>
      </c>
      <c r="L26" s="29"/>
      <c r="M26" s="29"/>
      <c r="N26" s="29"/>
      <c r="O26" s="29"/>
      <c r="P26" s="30">
        <v>1.4</v>
      </c>
      <c r="Q26" s="31">
        <v>0</v>
      </c>
      <c r="R26" s="33">
        <f t="shared" si="2"/>
        <v>0</v>
      </c>
    </row>
    <row r="27" spans="2:18" x14ac:dyDescent="0.25">
      <c r="B27" s="99">
        <v>17</v>
      </c>
      <c r="C27" s="120"/>
      <c r="D27" s="121"/>
      <c r="E27" s="122"/>
      <c r="F27" s="57"/>
      <c r="G27" s="58"/>
      <c r="H27" s="94">
        <f t="shared" si="0"/>
        <v>0</v>
      </c>
      <c r="I27" s="95">
        <v>0</v>
      </c>
      <c r="J27" s="96">
        <f t="shared" si="1"/>
        <v>0</v>
      </c>
      <c r="K27" s="28">
        <v>17</v>
      </c>
      <c r="L27" s="29"/>
      <c r="M27" s="29"/>
      <c r="N27" s="29"/>
      <c r="O27" s="29"/>
      <c r="P27" s="30">
        <v>1.4</v>
      </c>
      <c r="Q27" s="31">
        <v>0</v>
      </c>
      <c r="R27" s="33">
        <f t="shared" si="2"/>
        <v>0</v>
      </c>
    </row>
    <row r="28" spans="2:18" ht="15.75" thickBot="1" x14ac:dyDescent="0.3">
      <c r="B28" s="99">
        <v>18</v>
      </c>
      <c r="C28" s="59"/>
      <c r="D28" s="60"/>
      <c r="E28" s="61"/>
      <c r="F28" s="57"/>
      <c r="G28" s="58"/>
      <c r="H28" s="94">
        <f t="shared" si="0"/>
        <v>0</v>
      </c>
      <c r="I28" s="97">
        <v>0</v>
      </c>
      <c r="J28" s="98">
        <f t="shared" si="1"/>
        <v>0</v>
      </c>
      <c r="K28" s="28">
        <v>18</v>
      </c>
      <c r="L28" s="29"/>
      <c r="M28" s="29"/>
      <c r="N28" s="29"/>
      <c r="O28" s="29"/>
      <c r="P28" s="30">
        <v>1.4</v>
      </c>
      <c r="Q28" s="31">
        <v>0</v>
      </c>
      <c r="R28" s="33">
        <f t="shared" si="2"/>
        <v>0</v>
      </c>
    </row>
    <row r="29" spans="2:18" x14ac:dyDescent="0.25">
      <c r="B29" s="62" t="s">
        <v>17</v>
      </c>
      <c r="C29" s="63"/>
      <c r="D29" s="89"/>
      <c r="E29" s="89"/>
      <c r="F29" s="90"/>
      <c r="G29" s="64" t="s">
        <v>3</v>
      </c>
      <c r="H29" s="65"/>
      <c r="I29" s="66"/>
      <c r="J29" s="67">
        <f>SUM(J11:J28)</f>
        <v>35931</v>
      </c>
    </row>
    <row r="30" spans="2:18" x14ac:dyDescent="0.25">
      <c r="B30" s="68"/>
      <c r="C30" s="69"/>
      <c r="D30" s="91"/>
      <c r="E30" s="92"/>
      <c r="F30" s="93"/>
      <c r="G30" s="71" t="s">
        <v>13</v>
      </c>
      <c r="H30" s="72"/>
      <c r="I30" s="73">
        <v>0</v>
      </c>
      <c r="J30" s="74">
        <f>J29*I30</f>
        <v>0</v>
      </c>
    </row>
    <row r="31" spans="2:18" x14ac:dyDescent="0.25">
      <c r="B31" s="40"/>
      <c r="C31" s="41"/>
      <c r="D31" s="41"/>
      <c r="E31" s="41"/>
      <c r="F31" s="75"/>
      <c r="G31" s="76" t="s">
        <v>4</v>
      </c>
      <c r="H31" s="69"/>
      <c r="I31" s="77"/>
      <c r="J31" s="74">
        <f>J29-J30</f>
        <v>35931</v>
      </c>
    </row>
    <row r="32" spans="2:18" x14ac:dyDescent="0.25">
      <c r="B32" s="40"/>
      <c r="C32" s="41"/>
      <c r="D32" s="41"/>
      <c r="E32" s="41"/>
      <c r="F32" s="70"/>
      <c r="G32" s="71">
        <v>0.19</v>
      </c>
      <c r="H32" s="72"/>
      <c r="I32" s="73">
        <v>0.19</v>
      </c>
      <c r="J32" s="74">
        <f>J31*I32</f>
        <v>6826.89</v>
      </c>
    </row>
    <row r="33" spans="2:10" ht="15.75" thickBot="1" x14ac:dyDescent="0.3">
      <c r="B33" s="47"/>
      <c r="C33" s="48"/>
      <c r="D33" s="48"/>
      <c r="E33" s="48"/>
      <c r="F33" s="78"/>
      <c r="G33" s="79" t="s">
        <v>2</v>
      </c>
      <c r="H33" s="80"/>
      <c r="I33" s="81"/>
      <c r="J33" s="82">
        <f>J31+J32</f>
        <v>42757.89</v>
      </c>
    </row>
    <row r="37" spans="2:10" x14ac:dyDescent="0.25">
      <c r="D37" s="88"/>
    </row>
  </sheetData>
  <sheetProtection formatCells="0"/>
  <customSheetViews>
    <customSheetView guid="{E08BD4BD-63D8-41E6-9AED-1C81DE76C4C8}" scale="80" fitToPage="1">
      <selection activeCell="J2" sqref="J2"/>
      <pageMargins left="0.25" right="0.25" top="0.75" bottom="0.75" header="0.3" footer="0.3"/>
      <pageSetup paperSize="9" orientation="portrait" r:id="rId1"/>
    </customSheetView>
  </customSheetViews>
  <mergeCells count="23">
    <mergeCell ref="C10:E10"/>
    <mergeCell ref="C11:E11"/>
    <mergeCell ref="B8:C8"/>
    <mergeCell ref="E5:J5"/>
    <mergeCell ref="F6:H6"/>
    <mergeCell ref="F7:H7"/>
    <mergeCell ref="F8:H8"/>
    <mergeCell ref="C12:E12"/>
    <mergeCell ref="C13:E13"/>
    <mergeCell ref="C14:E14"/>
    <mergeCell ref="C15:E15"/>
    <mergeCell ref="C16:E16"/>
    <mergeCell ref="C17:E17"/>
    <mergeCell ref="C18:E18"/>
    <mergeCell ref="C19:E19"/>
    <mergeCell ref="C20:E20"/>
    <mergeCell ref="C21:E21"/>
    <mergeCell ref="C27:E27"/>
    <mergeCell ref="C22:E22"/>
    <mergeCell ref="C23:E23"/>
    <mergeCell ref="C24:E24"/>
    <mergeCell ref="C25:E25"/>
    <mergeCell ref="C26:E26"/>
  </mergeCells>
  <pageMargins left="0.25" right="0.25" top="0.75" bottom="0.75" header="0.3" footer="0.3"/>
  <pageSetup paperSize="9" orientation="portrait" r:id="rId2"/>
  <ignoredErrors>
    <ignoredError sqref="J31" formula="1"/>
  </ignoredErrors>
  <drawing r:id="rId3"/>
  <legacyDrawing r:id="rId4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9" r:id="rId5" name="Spinner 5">
              <controlPr defaultSize="0" autoPict="0">
                <anchor moveWithCells="1" sizeWithCells="1">
                  <from>
                    <xdr:col>10</xdr:col>
                    <xdr:colOff>238125</xdr:colOff>
                    <xdr:row>1</xdr:row>
                    <xdr:rowOff>180975</xdr:rowOff>
                  </from>
                  <to>
                    <xdr:col>10</xdr:col>
                    <xdr:colOff>571500</xdr:colOff>
                    <xdr:row>1</xdr:row>
                    <xdr:rowOff>542925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Hoja1"/>
  <dimension ref="A1:M286"/>
  <sheetViews>
    <sheetView zoomScale="85" zoomScaleNormal="85" workbookViewId="0">
      <pane ySplit="1" topLeftCell="A106" activePane="bottomLeft" state="frozen"/>
      <selection activeCell="B1" sqref="B1"/>
      <selection pane="bottomLeft" activeCell="B109" sqref="B109"/>
    </sheetView>
  </sheetViews>
  <sheetFormatPr baseColWidth="10" defaultRowHeight="15" x14ac:dyDescent="0.25"/>
  <cols>
    <col min="1" max="1" width="5.28515625" bestFit="1" customWidth="1"/>
    <col min="2" max="2" width="12" style="34" bestFit="1" customWidth="1"/>
    <col min="3" max="3" width="15.28515625" bestFit="1" customWidth="1"/>
    <col min="4" max="4" width="15.85546875" bestFit="1" customWidth="1"/>
    <col min="5" max="5" width="30.5703125" customWidth="1"/>
    <col min="6" max="6" width="18" bestFit="1" customWidth="1"/>
    <col min="7" max="7" width="10.28515625" bestFit="1" customWidth="1"/>
    <col min="8" max="8" width="10.28515625" customWidth="1"/>
    <col min="9" max="9" width="15.42578125" bestFit="1" customWidth="1"/>
    <col min="10" max="10" width="14.42578125" customWidth="1"/>
    <col min="11" max="11" width="10.28515625" bestFit="1" customWidth="1"/>
    <col min="12" max="12" width="24.5703125" bestFit="1" customWidth="1"/>
  </cols>
  <sheetData>
    <row r="1" spans="1:13" x14ac:dyDescent="0.25">
      <c r="A1" t="s">
        <v>1</v>
      </c>
      <c r="B1" s="34" t="s">
        <v>6</v>
      </c>
      <c r="C1" t="s">
        <v>526</v>
      </c>
      <c r="D1" t="s">
        <v>527</v>
      </c>
      <c r="E1" t="s">
        <v>12</v>
      </c>
      <c r="F1" t="s">
        <v>7</v>
      </c>
      <c r="G1" t="s">
        <v>8</v>
      </c>
      <c r="H1" t="s">
        <v>540</v>
      </c>
      <c r="I1" t="s">
        <v>528</v>
      </c>
      <c r="J1" t="s">
        <v>529</v>
      </c>
      <c r="K1" t="s">
        <v>9</v>
      </c>
      <c r="L1" t="s">
        <v>10</v>
      </c>
      <c r="M1" t="s">
        <v>11</v>
      </c>
    </row>
    <row r="2" spans="1:13" x14ac:dyDescent="0.25">
      <c r="A2">
        <v>1</v>
      </c>
      <c r="B2" s="34" t="s">
        <v>39</v>
      </c>
      <c r="C2" t="s">
        <v>41</v>
      </c>
      <c r="D2" t="s">
        <v>543</v>
      </c>
      <c r="E2" t="s">
        <v>45</v>
      </c>
      <c r="F2" t="s">
        <v>46</v>
      </c>
      <c r="G2" t="s">
        <v>28</v>
      </c>
      <c r="I2" t="s">
        <v>42</v>
      </c>
      <c r="K2" t="s">
        <v>43</v>
      </c>
      <c r="L2" t="s">
        <v>44</v>
      </c>
      <c r="M2" t="s">
        <v>559</v>
      </c>
    </row>
    <row r="3" spans="1:13" x14ac:dyDescent="0.25">
      <c r="A3">
        <v>2</v>
      </c>
      <c r="B3" s="34" t="s">
        <v>49</v>
      </c>
      <c r="C3" t="s">
        <v>50</v>
      </c>
      <c r="E3" t="s">
        <v>54</v>
      </c>
      <c r="F3" t="s">
        <v>55</v>
      </c>
      <c r="G3" t="s">
        <v>28</v>
      </c>
      <c r="I3" t="s">
        <v>51</v>
      </c>
      <c r="K3" t="s">
        <v>52</v>
      </c>
      <c r="L3" t="s">
        <v>53</v>
      </c>
    </row>
    <row r="4" spans="1:13" x14ac:dyDescent="0.25">
      <c r="A4">
        <v>3</v>
      </c>
      <c r="B4" s="34" t="s">
        <v>56</v>
      </c>
      <c r="C4" t="s">
        <v>57</v>
      </c>
      <c r="D4" t="s">
        <v>544</v>
      </c>
      <c r="E4" t="s">
        <v>61</v>
      </c>
      <c r="F4" t="s">
        <v>62</v>
      </c>
      <c r="G4" t="s">
        <v>28</v>
      </c>
      <c r="I4" t="s">
        <v>58</v>
      </c>
      <c r="K4" t="s">
        <v>59</v>
      </c>
      <c r="L4" t="s">
        <v>60</v>
      </c>
    </row>
    <row r="5" spans="1:13" x14ac:dyDescent="0.25">
      <c r="A5">
        <v>4</v>
      </c>
      <c r="B5" s="34" t="s">
        <v>67</v>
      </c>
      <c r="C5" t="s">
        <v>66</v>
      </c>
      <c r="E5" t="s">
        <v>71</v>
      </c>
      <c r="F5" t="s">
        <v>72</v>
      </c>
      <c r="G5" t="s">
        <v>32</v>
      </c>
      <c r="I5" t="s">
        <v>68</v>
      </c>
      <c r="K5" t="s">
        <v>69</v>
      </c>
      <c r="L5" t="s">
        <v>70</v>
      </c>
      <c r="M5" t="s">
        <v>63</v>
      </c>
    </row>
    <row r="6" spans="1:13" x14ac:dyDescent="0.25">
      <c r="A6">
        <v>5</v>
      </c>
      <c r="B6" s="34" t="s">
        <v>67</v>
      </c>
      <c r="C6" t="s">
        <v>66</v>
      </c>
      <c r="E6" t="s">
        <v>76</v>
      </c>
      <c r="F6" t="s">
        <v>72</v>
      </c>
      <c r="G6" t="s">
        <v>32</v>
      </c>
      <c r="I6" t="s">
        <v>73</v>
      </c>
      <c r="K6" t="s">
        <v>74</v>
      </c>
      <c r="L6" t="s">
        <v>75</v>
      </c>
      <c r="M6" t="s">
        <v>63</v>
      </c>
    </row>
    <row r="7" spans="1:13" x14ac:dyDescent="0.25">
      <c r="A7">
        <v>6</v>
      </c>
      <c r="B7" s="34" t="s">
        <v>525</v>
      </c>
      <c r="C7" t="s">
        <v>534</v>
      </c>
      <c r="D7" t="s">
        <v>530</v>
      </c>
      <c r="E7" t="s">
        <v>537</v>
      </c>
      <c r="F7" t="s">
        <v>539</v>
      </c>
      <c r="G7" t="s">
        <v>28</v>
      </c>
      <c r="H7" t="s">
        <v>541</v>
      </c>
      <c r="I7" t="s">
        <v>533</v>
      </c>
      <c r="J7">
        <v>61593620</v>
      </c>
      <c r="K7" t="s">
        <v>558</v>
      </c>
      <c r="L7" t="s">
        <v>535</v>
      </c>
      <c r="M7" t="s">
        <v>542</v>
      </c>
    </row>
    <row r="8" spans="1:13" x14ac:dyDescent="0.25">
      <c r="A8">
        <v>7</v>
      </c>
      <c r="B8" s="34" t="s">
        <v>77</v>
      </c>
      <c r="C8" t="s">
        <v>571</v>
      </c>
      <c r="D8" t="s">
        <v>572</v>
      </c>
      <c r="E8" t="s">
        <v>573</v>
      </c>
      <c r="F8" t="s">
        <v>64</v>
      </c>
      <c r="G8" t="s">
        <v>32</v>
      </c>
      <c r="H8" t="s">
        <v>564</v>
      </c>
      <c r="I8" t="s">
        <v>574</v>
      </c>
      <c r="M8" t="s">
        <v>575</v>
      </c>
    </row>
    <row r="9" spans="1:13" x14ac:dyDescent="0.25">
      <c r="A9">
        <v>8</v>
      </c>
      <c r="B9" s="34" t="s">
        <v>78</v>
      </c>
      <c r="C9" t="s">
        <v>79</v>
      </c>
      <c r="E9" t="s">
        <v>83</v>
      </c>
      <c r="F9" t="s">
        <v>72</v>
      </c>
      <c r="G9" t="s">
        <v>32</v>
      </c>
      <c r="I9" t="s">
        <v>80</v>
      </c>
      <c r="K9" t="s">
        <v>81</v>
      </c>
      <c r="L9" t="s">
        <v>82</v>
      </c>
    </row>
    <row r="10" spans="1:13" x14ac:dyDescent="0.25">
      <c r="A10">
        <v>9</v>
      </c>
      <c r="B10" s="34" t="s">
        <v>84</v>
      </c>
      <c r="C10" t="s">
        <v>85</v>
      </c>
      <c r="G10" t="s">
        <v>32</v>
      </c>
      <c r="I10" t="s">
        <v>86</v>
      </c>
      <c r="K10" t="s">
        <v>87</v>
      </c>
      <c r="L10" t="s">
        <v>88</v>
      </c>
    </row>
    <row r="11" spans="1:13" x14ac:dyDescent="0.25">
      <c r="A11">
        <v>10</v>
      </c>
      <c r="B11" s="34" t="s">
        <v>89</v>
      </c>
      <c r="C11" t="s">
        <v>90</v>
      </c>
      <c r="F11" t="s">
        <v>62</v>
      </c>
      <c r="G11" t="s">
        <v>32</v>
      </c>
      <c r="I11" t="s">
        <v>91</v>
      </c>
      <c r="K11" t="s">
        <v>92</v>
      </c>
      <c r="L11" t="s">
        <v>93</v>
      </c>
      <c r="M11" t="s">
        <v>35</v>
      </c>
    </row>
    <row r="12" spans="1:13" x14ac:dyDescent="0.25">
      <c r="A12">
        <v>11</v>
      </c>
      <c r="B12" s="34" t="s">
        <v>89</v>
      </c>
      <c r="C12" t="s">
        <v>90</v>
      </c>
      <c r="E12" t="s">
        <v>96</v>
      </c>
      <c r="F12" t="s">
        <v>62</v>
      </c>
      <c r="G12" t="s">
        <v>32</v>
      </c>
      <c r="I12" t="s">
        <v>94</v>
      </c>
      <c r="K12" t="s">
        <v>92</v>
      </c>
      <c r="L12" t="s">
        <v>95</v>
      </c>
      <c r="M12" t="s">
        <v>35</v>
      </c>
    </row>
    <row r="13" spans="1:13" x14ac:dyDescent="0.25">
      <c r="A13">
        <v>12</v>
      </c>
      <c r="B13" s="34" t="s">
        <v>89</v>
      </c>
      <c r="C13" t="s">
        <v>97</v>
      </c>
      <c r="E13" t="s">
        <v>102</v>
      </c>
      <c r="F13" t="s">
        <v>64</v>
      </c>
      <c r="G13" t="s">
        <v>32</v>
      </c>
      <c r="I13" t="s">
        <v>98</v>
      </c>
      <c r="J13" t="s">
        <v>99</v>
      </c>
      <c r="K13" t="s">
        <v>100</v>
      </c>
      <c r="L13" t="s">
        <v>101</v>
      </c>
      <c r="M13" t="s">
        <v>35</v>
      </c>
    </row>
    <row r="14" spans="1:13" x14ac:dyDescent="0.25">
      <c r="A14">
        <v>13</v>
      </c>
      <c r="B14" s="34" t="s">
        <v>103</v>
      </c>
      <c r="C14" t="s">
        <v>104</v>
      </c>
      <c r="E14" t="s">
        <v>109</v>
      </c>
      <c r="F14" t="s">
        <v>64</v>
      </c>
      <c r="G14" t="s">
        <v>32</v>
      </c>
      <c r="I14" t="s">
        <v>105</v>
      </c>
      <c r="J14" t="s">
        <v>106</v>
      </c>
      <c r="K14" t="s">
        <v>107</v>
      </c>
      <c r="L14" t="s">
        <v>108</v>
      </c>
    </row>
    <row r="15" spans="1:13" x14ac:dyDescent="0.25">
      <c r="A15">
        <v>14</v>
      </c>
      <c r="B15" s="34" t="s">
        <v>110</v>
      </c>
      <c r="C15" t="s">
        <v>111</v>
      </c>
      <c r="D15" t="s">
        <v>545</v>
      </c>
      <c r="E15" t="s">
        <v>115</v>
      </c>
      <c r="F15" t="s">
        <v>116</v>
      </c>
      <c r="G15" t="s">
        <v>32</v>
      </c>
      <c r="I15" t="s">
        <v>112</v>
      </c>
      <c r="K15" t="s">
        <v>113</v>
      </c>
      <c r="L15" t="s">
        <v>114</v>
      </c>
    </row>
    <row r="16" spans="1:13" x14ac:dyDescent="0.25">
      <c r="A16">
        <v>15</v>
      </c>
      <c r="B16" s="34" t="s">
        <v>117</v>
      </c>
      <c r="C16" t="s">
        <v>118</v>
      </c>
      <c r="G16" t="s">
        <v>32</v>
      </c>
      <c r="M16" t="s">
        <v>30</v>
      </c>
    </row>
    <row r="17" spans="1:13" x14ac:dyDescent="0.25">
      <c r="A17">
        <v>16</v>
      </c>
      <c r="B17" s="34" t="s">
        <v>120</v>
      </c>
      <c r="C17" t="s">
        <v>121</v>
      </c>
      <c r="G17" t="s">
        <v>32</v>
      </c>
      <c r="M17" t="s">
        <v>30</v>
      </c>
    </row>
    <row r="18" spans="1:13" x14ac:dyDescent="0.25">
      <c r="A18">
        <v>17</v>
      </c>
      <c r="B18" s="34" t="s">
        <v>122</v>
      </c>
      <c r="C18" t="s">
        <v>123</v>
      </c>
      <c r="E18" t="s">
        <v>128</v>
      </c>
      <c r="F18" t="s">
        <v>64</v>
      </c>
      <c r="G18" t="s">
        <v>32</v>
      </c>
      <c r="I18" t="s">
        <v>124</v>
      </c>
      <c r="J18" t="s">
        <v>125</v>
      </c>
      <c r="K18" t="s">
        <v>126</v>
      </c>
      <c r="L18" t="s">
        <v>127</v>
      </c>
    </row>
    <row r="19" spans="1:13" x14ac:dyDescent="0.25">
      <c r="A19">
        <v>18</v>
      </c>
      <c r="B19" s="34" t="s">
        <v>129</v>
      </c>
      <c r="C19" t="s">
        <v>130</v>
      </c>
      <c r="E19" t="s">
        <v>134</v>
      </c>
      <c r="F19" t="s">
        <v>72</v>
      </c>
      <c r="G19" t="s">
        <v>32</v>
      </c>
      <c r="I19" t="s">
        <v>131</v>
      </c>
      <c r="K19" t="s">
        <v>132</v>
      </c>
      <c r="L19" t="s">
        <v>133</v>
      </c>
    </row>
    <row r="20" spans="1:13" x14ac:dyDescent="0.25">
      <c r="A20">
        <v>19</v>
      </c>
      <c r="B20" s="34" t="s">
        <v>136</v>
      </c>
      <c r="C20" t="s">
        <v>135</v>
      </c>
      <c r="D20" t="s">
        <v>546</v>
      </c>
      <c r="F20" t="s">
        <v>46</v>
      </c>
      <c r="G20" t="s">
        <v>32</v>
      </c>
      <c r="I20" t="s">
        <v>137</v>
      </c>
      <c r="K20" t="s">
        <v>138</v>
      </c>
      <c r="L20" t="s">
        <v>139</v>
      </c>
    </row>
    <row r="21" spans="1:13" x14ac:dyDescent="0.25">
      <c r="A21">
        <v>20</v>
      </c>
      <c r="B21" s="34" t="s">
        <v>141</v>
      </c>
      <c r="C21" t="s">
        <v>140</v>
      </c>
      <c r="F21" t="s">
        <v>28</v>
      </c>
      <c r="G21" t="s">
        <v>32</v>
      </c>
      <c r="I21" t="s">
        <v>142</v>
      </c>
      <c r="K21" t="s">
        <v>143</v>
      </c>
      <c r="L21" t="s">
        <v>144</v>
      </c>
    </row>
    <row r="22" spans="1:13" x14ac:dyDescent="0.25">
      <c r="A22">
        <v>21</v>
      </c>
      <c r="B22" s="34" t="s">
        <v>146</v>
      </c>
      <c r="C22" t="s">
        <v>145</v>
      </c>
      <c r="F22" t="s">
        <v>28</v>
      </c>
      <c r="G22" t="s">
        <v>32</v>
      </c>
      <c r="I22" t="s">
        <v>147</v>
      </c>
      <c r="K22" t="s">
        <v>148</v>
      </c>
      <c r="L22" t="s">
        <v>149</v>
      </c>
    </row>
    <row r="23" spans="1:13" x14ac:dyDescent="0.25">
      <c r="A23">
        <v>22</v>
      </c>
      <c r="B23" s="34" t="s">
        <v>151</v>
      </c>
      <c r="C23" t="s">
        <v>150</v>
      </c>
      <c r="G23" t="s">
        <v>47</v>
      </c>
      <c r="I23" t="s">
        <v>152</v>
      </c>
      <c r="K23" t="s">
        <v>153</v>
      </c>
      <c r="M23" t="s">
        <v>40</v>
      </c>
    </row>
    <row r="24" spans="1:13" x14ac:dyDescent="0.25">
      <c r="A24">
        <v>23</v>
      </c>
      <c r="B24" s="34" t="s">
        <v>154</v>
      </c>
      <c r="C24" t="s">
        <v>155</v>
      </c>
      <c r="E24" t="s">
        <v>157</v>
      </c>
      <c r="F24" t="s">
        <v>64</v>
      </c>
      <c r="G24" t="s">
        <v>32</v>
      </c>
      <c r="K24" t="s">
        <v>156</v>
      </c>
    </row>
    <row r="25" spans="1:13" x14ac:dyDescent="0.25">
      <c r="A25">
        <v>24</v>
      </c>
      <c r="B25" s="34" t="s">
        <v>158</v>
      </c>
      <c r="C25" t="s">
        <v>159</v>
      </c>
      <c r="E25" t="s">
        <v>164</v>
      </c>
      <c r="F25" t="s">
        <v>64</v>
      </c>
      <c r="G25" t="s">
        <v>32</v>
      </c>
      <c r="I25" t="s">
        <v>160</v>
      </c>
      <c r="J25" t="s">
        <v>161</v>
      </c>
      <c r="K25" t="s">
        <v>162</v>
      </c>
      <c r="L25" t="s">
        <v>163</v>
      </c>
      <c r="M25" t="s">
        <v>40</v>
      </c>
    </row>
    <row r="26" spans="1:13" x14ac:dyDescent="0.25">
      <c r="A26">
        <v>25</v>
      </c>
      <c r="B26" s="34" t="s">
        <v>166</v>
      </c>
      <c r="C26" t="s">
        <v>167</v>
      </c>
      <c r="E26" t="s">
        <v>172</v>
      </c>
      <c r="F26" t="s">
        <v>65</v>
      </c>
      <c r="G26" t="s">
        <v>32</v>
      </c>
      <c r="I26" t="s">
        <v>168</v>
      </c>
      <c r="J26" t="s">
        <v>169</v>
      </c>
      <c r="K26" t="s">
        <v>170</v>
      </c>
      <c r="L26" t="s">
        <v>171</v>
      </c>
    </row>
    <row r="27" spans="1:13" x14ac:dyDescent="0.25">
      <c r="A27">
        <v>26</v>
      </c>
      <c r="B27" s="34" t="s">
        <v>173</v>
      </c>
      <c r="C27" t="s">
        <v>174</v>
      </c>
      <c r="E27" t="s">
        <v>177</v>
      </c>
      <c r="F27" t="s">
        <v>38</v>
      </c>
      <c r="G27" t="s">
        <v>32</v>
      </c>
      <c r="I27" t="s">
        <v>175</v>
      </c>
      <c r="K27" t="s">
        <v>176</v>
      </c>
      <c r="M27" t="s">
        <v>30</v>
      </c>
    </row>
    <row r="28" spans="1:13" x14ac:dyDescent="0.25">
      <c r="A28">
        <v>27</v>
      </c>
      <c r="B28" s="34" t="s">
        <v>178</v>
      </c>
      <c r="C28" t="s">
        <v>179</v>
      </c>
      <c r="E28" t="s">
        <v>183</v>
      </c>
      <c r="F28" t="s">
        <v>72</v>
      </c>
      <c r="G28" t="s">
        <v>32</v>
      </c>
      <c r="I28" t="s">
        <v>180</v>
      </c>
      <c r="K28" t="s">
        <v>181</v>
      </c>
      <c r="L28" t="s">
        <v>182</v>
      </c>
      <c r="M28" t="s">
        <v>30</v>
      </c>
    </row>
    <row r="29" spans="1:13" x14ac:dyDescent="0.25">
      <c r="A29">
        <v>28</v>
      </c>
      <c r="B29" s="34" t="s">
        <v>184</v>
      </c>
      <c r="C29" t="s">
        <v>185</v>
      </c>
      <c r="E29" t="s">
        <v>48</v>
      </c>
      <c r="F29" t="s">
        <v>165</v>
      </c>
      <c r="G29" t="s">
        <v>32</v>
      </c>
      <c r="I29" t="s">
        <v>186</v>
      </c>
      <c r="J29" t="s">
        <v>187</v>
      </c>
      <c r="K29" t="s">
        <v>188</v>
      </c>
      <c r="L29" t="s">
        <v>189</v>
      </c>
    </row>
    <row r="30" spans="1:13" x14ac:dyDescent="0.25">
      <c r="A30">
        <v>29</v>
      </c>
      <c r="B30" s="34" t="s">
        <v>190</v>
      </c>
      <c r="C30" t="s">
        <v>191</v>
      </c>
      <c r="D30" t="s">
        <v>547</v>
      </c>
      <c r="F30" t="s">
        <v>195</v>
      </c>
      <c r="G30" t="s">
        <v>32</v>
      </c>
      <c r="I30" t="s">
        <v>192</v>
      </c>
      <c r="J30" t="s">
        <v>193</v>
      </c>
      <c r="L30" t="s">
        <v>194</v>
      </c>
      <c r="M30" t="s">
        <v>40</v>
      </c>
    </row>
    <row r="31" spans="1:13" x14ac:dyDescent="0.25">
      <c r="A31">
        <v>30</v>
      </c>
      <c r="B31" s="34" t="s">
        <v>196</v>
      </c>
      <c r="C31" t="s">
        <v>197</v>
      </c>
      <c r="E31" t="s">
        <v>201</v>
      </c>
      <c r="F31" t="s">
        <v>31</v>
      </c>
      <c r="G31" t="s">
        <v>32</v>
      </c>
      <c r="I31" t="s">
        <v>198</v>
      </c>
      <c r="K31" t="s">
        <v>199</v>
      </c>
      <c r="L31" t="s">
        <v>200</v>
      </c>
    </row>
    <row r="32" spans="1:13" x14ac:dyDescent="0.25">
      <c r="A32">
        <v>31</v>
      </c>
      <c r="B32" s="34" t="s">
        <v>202</v>
      </c>
      <c r="C32" t="s">
        <v>580</v>
      </c>
      <c r="D32" t="s">
        <v>584</v>
      </c>
      <c r="E32" t="s">
        <v>581</v>
      </c>
      <c r="F32" t="s">
        <v>582</v>
      </c>
      <c r="G32" t="s">
        <v>32</v>
      </c>
      <c r="H32" t="s">
        <v>564</v>
      </c>
      <c r="K32" t="s">
        <v>583</v>
      </c>
      <c r="L32" s="85"/>
      <c r="M32" t="s">
        <v>575</v>
      </c>
    </row>
    <row r="33" spans="1:13" x14ac:dyDescent="0.25">
      <c r="A33">
        <v>32</v>
      </c>
      <c r="B33" s="34" t="s">
        <v>203</v>
      </c>
      <c r="C33" t="s">
        <v>204</v>
      </c>
      <c r="E33" t="s">
        <v>208</v>
      </c>
      <c r="F33" t="s">
        <v>72</v>
      </c>
      <c r="G33" t="s">
        <v>32</v>
      </c>
      <c r="I33" t="s">
        <v>205</v>
      </c>
      <c r="K33" t="s">
        <v>206</v>
      </c>
      <c r="L33" t="s">
        <v>207</v>
      </c>
      <c r="M33" t="s">
        <v>33</v>
      </c>
    </row>
    <row r="34" spans="1:13" x14ac:dyDescent="0.25">
      <c r="A34">
        <v>33</v>
      </c>
      <c r="B34" s="34" t="s">
        <v>209</v>
      </c>
      <c r="C34" t="s">
        <v>210</v>
      </c>
      <c r="E34" t="s">
        <v>214</v>
      </c>
      <c r="F34" t="s">
        <v>215</v>
      </c>
      <c r="G34" t="s">
        <v>32</v>
      </c>
      <c r="I34" t="s">
        <v>211</v>
      </c>
      <c r="K34" t="s">
        <v>212</v>
      </c>
      <c r="L34" t="s">
        <v>213</v>
      </c>
    </row>
    <row r="35" spans="1:13" x14ac:dyDescent="0.25">
      <c r="A35">
        <v>34</v>
      </c>
      <c r="B35" s="34" t="s">
        <v>216</v>
      </c>
      <c r="C35" t="s">
        <v>217</v>
      </c>
      <c r="G35" t="s">
        <v>32</v>
      </c>
      <c r="I35" t="s">
        <v>218</v>
      </c>
      <c r="K35" t="s">
        <v>219</v>
      </c>
      <c r="L35" t="s">
        <v>220</v>
      </c>
      <c r="M35" t="s">
        <v>40</v>
      </c>
    </row>
    <row r="36" spans="1:13" x14ac:dyDescent="0.25">
      <c r="A36">
        <v>35</v>
      </c>
      <c r="B36" s="34" t="s">
        <v>221</v>
      </c>
      <c r="C36" t="s">
        <v>222</v>
      </c>
      <c r="G36" t="s">
        <v>32</v>
      </c>
      <c r="M36" t="s">
        <v>30</v>
      </c>
    </row>
    <row r="37" spans="1:13" x14ac:dyDescent="0.25">
      <c r="A37">
        <v>36</v>
      </c>
      <c r="B37" s="34" t="s">
        <v>524</v>
      </c>
      <c r="C37" t="s">
        <v>532</v>
      </c>
      <c r="D37" t="s">
        <v>531</v>
      </c>
      <c r="E37" t="s">
        <v>536</v>
      </c>
      <c r="F37" t="s">
        <v>538</v>
      </c>
      <c r="G37" t="s">
        <v>28</v>
      </c>
      <c r="H37" t="s">
        <v>541</v>
      </c>
      <c r="I37" t="s">
        <v>533</v>
      </c>
      <c r="J37">
        <v>61593620</v>
      </c>
      <c r="K37" t="s">
        <v>557</v>
      </c>
      <c r="L37" t="s">
        <v>535</v>
      </c>
      <c r="M37" t="s">
        <v>542</v>
      </c>
    </row>
    <row r="38" spans="1:13" x14ac:dyDescent="0.25">
      <c r="A38">
        <v>37</v>
      </c>
      <c r="B38" s="34" t="s">
        <v>223</v>
      </c>
      <c r="C38" t="s">
        <v>224</v>
      </c>
      <c r="E38" t="s">
        <v>228</v>
      </c>
      <c r="F38" t="s">
        <v>31</v>
      </c>
      <c r="G38" t="s">
        <v>32</v>
      </c>
      <c r="I38" t="s">
        <v>225</v>
      </c>
      <c r="K38" t="s">
        <v>226</v>
      </c>
      <c r="L38" t="s">
        <v>227</v>
      </c>
    </row>
    <row r="39" spans="1:13" x14ac:dyDescent="0.25">
      <c r="A39">
        <v>38</v>
      </c>
      <c r="B39" s="34" t="s">
        <v>229</v>
      </c>
      <c r="C39" t="s">
        <v>230</v>
      </c>
      <c r="G39" t="s">
        <v>32</v>
      </c>
      <c r="M39" t="s">
        <v>30</v>
      </c>
    </row>
    <row r="40" spans="1:13" x14ac:dyDescent="0.25">
      <c r="A40">
        <v>39</v>
      </c>
      <c r="B40" s="34" t="s">
        <v>231</v>
      </c>
      <c r="C40" t="s">
        <v>232</v>
      </c>
      <c r="G40" t="s">
        <v>32</v>
      </c>
      <c r="M40" t="s">
        <v>30</v>
      </c>
    </row>
    <row r="41" spans="1:13" x14ac:dyDescent="0.25">
      <c r="A41">
        <v>40</v>
      </c>
      <c r="B41" s="34" t="s">
        <v>233</v>
      </c>
      <c r="C41" t="s">
        <v>234</v>
      </c>
      <c r="D41" t="s">
        <v>548</v>
      </c>
      <c r="F41" t="s">
        <v>236</v>
      </c>
      <c r="G41" t="s">
        <v>32</v>
      </c>
      <c r="I41" t="s">
        <v>235</v>
      </c>
      <c r="M41" t="s">
        <v>40</v>
      </c>
    </row>
    <row r="42" spans="1:13" x14ac:dyDescent="0.25">
      <c r="A42">
        <v>41</v>
      </c>
      <c r="B42" s="34" t="s">
        <v>237</v>
      </c>
      <c r="C42" t="s">
        <v>238</v>
      </c>
      <c r="G42" t="s">
        <v>32</v>
      </c>
      <c r="M42" t="s">
        <v>30</v>
      </c>
    </row>
    <row r="43" spans="1:13" x14ac:dyDescent="0.25">
      <c r="A43">
        <v>42</v>
      </c>
      <c r="B43" s="34" t="s">
        <v>239</v>
      </c>
      <c r="C43" t="s">
        <v>240</v>
      </c>
      <c r="G43" t="s">
        <v>32</v>
      </c>
      <c r="M43" t="s">
        <v>30</v>
      </c>
    </row>
    <row r="44" spans="1:13" x14ac:dyDescent="0.25">
      <c r="A44">
        <v>43</v>
      </c>
      <c r="B44" s="34" t="s">
        <v>241</v>
      </c>
      <c r="C44" t="s">
        <v>242</v>
      </c>
      <c r="D44" t="s">
        <v>549</v>
      </c>
      <c r="E44" t="s">
        <v>245</v>
      </c>
      <c r="F44" t="s">
        <v>46</v>
      </c>
      <c r="G44" t="s">
        <v>32</v>
      </c>
      <c r="K44" t="s">
        <v>243</v>
      </c>
      <c r="L44" t="s">
        <v>244</v>
      </c>
      <c r="M44" t="s">
        <v>40</v>
      </c>
    </row>
    <row r="45" spans="1:13" x14ac:dyDescent="0.25">
      <c r="A45">
        <v>44</v>
      </c>
      <c r="B45" s="34" t="s">
        <v>246</v>
      </c>
      <c r="C45" t="s">
        <v>247</v>
      </c>
      <c r="E45" t="s">
        <v>252</v>
      </c>
      <c r="F45" t="s">
        <v>64</v>
      </c>
      <c r="G45" t="s">
        <v>32</v>
      </c>
      <c r="I45" t="s">
        <v>248</v>
      </c>
      <c r="J45" t="s">
        <v>249</v>
      </c>
      <c r="K45" t="s">
        <v>250</v>
      </c>
      <c r="L45" t="s">
        <v>251</v>
      </c>
    </row>
    <row r="46" spans="1:13" x14ac:dyDescent="0.25">
      <c r="A46">
        <v>45</v>
      </c>
      <c r="B46" s="34" t="s">
        <v>253</v>
      </c>
      <c r="C46" t="s">
        <v>254</v>
      </c>
      <c r="G46" t="s">
        <v>32</v>
      </c>
      <c r="I46" t="s">
        <v>255</v>
      </c>
      <c r="K46" t="s">
        <v>256</v>
      </c>
      <c r="L46" t="s">
        <v>257</v>
      </c>
    </row>
    <row r="47" spans="1:13" x14ac:dyDescent="0.25">
      <c r="A47">
        <v>46</v>
      </c>
      <c r="B47" s="34" t="s">
        <v>258</v>
      </c>
      <c r="C47" t="s">
        <v>259</v>
      </c>
      <c r="D47" t="s">
        <v>550</v>
      </c>
      <c r="F47" t="s">
        <v>64</v>
      </c>
      <c r="G47" t="s">
        <v>32</v>
      </c>
      <c r="I47" t="s">
        <v>260</v>
      </c>
      <c r="L47" t="s">
        <v>261</v>
      </c>
      <c r="M47" t="s">
        <v>40</v>
      </c>
    </row>
    <row r="48" spans="1:13" x14ac:dyDescent="0.25">
      <c r="A48">
        <v>47</v>
      </c>
      <c r="B48" s="34" t="s">
        <v>262</v>
      </c>
      <c r="C48" t="s">
        <v>263</v>
      </c>
      <c r="E48" t="s">
        <v>267</v>
      </c>
      <c r="F48" t="s">
        <v>37</v>
      </c>
      <c r="G48" t="s">
        <v>32</v>
      </c>
      <c r="I48" t="s">
        <v>264</v>
      </c>
      <c r="K48" t="s">
        <v>265</v>
      </c>
      <c r="L48" t="s">
        <v>266</v>
      </c>
      <c r="M48" t="s">
        <v>29</v>
      </c>
    </row>
    <row r="49" spans="1:13" x14ac:dyDescent="0.25">
      <c r="A49">
        <v>48</v>
      </c>
      <c r="B49" s="34" t="s">
        <v>269</v>
      </c>
      <c r="C49" t="s">
        <v>270</v>
      </c>
      <c r="G49" t="s">
        <v>32</v>
      </c>
      <c r="M49" t="s">
        <v>63</v>
      </c>
    </row>
    <row r="50" spans="1:13" x14ac:dyDescent="0.25">
      <c r="A50">
        <v>49</v>
      </c>
      <c r="B50" s="34" t="s">
        <v>271</v>
      </c>
      <c r="C50" t="s">
        <v>272</v>
      </c>
      <c r="E50" t="s">
        <v>274</v>
      </c>
      <c r="F50" t="s">
        <v>46</v>
      </c>
      <c r="G50" t="s">
        <v>32</v>
      </c>
      <c r="K50" t="s">
        <v>273</v>
      </c>
    </row>
    <row r="51" spans="1:13" x14ac:dyDescent="0.25">
      <c r="A51">
        <v>50</v>
      </c>
      <c r="B51" s="34" t="s">
        <v>275</v>
      </c>
      <c r="C51" t="s">
        <v>276</v>
      </c>
      <c r="G51" t="s">
        <v>32</v>
      </c>
      <c r="I51" t="s">
        <v>277</v>
      </c>
      <c r="J51" t="s">
        <v>278</v>
      </c>
      <c r="K51" t="s">
        <v>279</v>
      </c>
      <c r="L51" t="s">
        <v>280</v>
      </c>
    </row>
    <row r="52" spans="1:13" x14ac:dyDescent="0.25">
      <c r="A52">
        <v>51</v>
      </c>
      <c r="B52" s="34" t="s">
        <v>281</v>
      </c>
      <c r="C52" t="s">
        <v>282</v>
      </c>
      <c r="G52" t="s">
        <v>32</v>
      </c>
    </row>
    <row r="53" spans="1:13" x14ac:dyDescent="0.25">
      <c r="A53">
        <v>52</v>
      </c>
      <c r="B53" s="34" t="s">
        <v>283</v>
      </c>
      <c r="C53" t="s">
        <v>284</v>
      </c>
      <c r="D53" t="s">
        <v>551</v>
      </c>
      <c r="E53" t="s">
        <v>288</v>
      </c>
      <c r="F53" t="s">
        <v>289</v>
      </c>
      <c r="G53" t="s">
        <v>32</v>
      </c>
      <c r="I53" t="s">
        <v>285</v>
      </c>
      <c r="K53" t="s">
        <v>286</v>
      </c>
      <c r="L53" t="s">
        <v>287</v>
      </c>
    </row>
    <row r="54" spans="1:13" x14ac:dyDescent="0.25">
      <c r="A54">
        <v>53</v>
      </c>
      <c r="B54" s="34" t="s">
        <v>290</v>
      </c>
      <c r="C54" t="s">
        <v>291</v>
      </c>
      <c r="E54" t="s">
        <v>293</v>
      </c>
      <c r="F54" t="s">
        <v>64</v>
      </c>
      <c r="G54" t="s">
        <v>32</v>
      </c>
      <c r="I54" t="s">
        <v>268</v>
      </c>
      <c r="K54" t="s">
        <v>292</v>
      </c>
      <c r="M54" t="s">
        <v>63</v>
      </c>
    </row>
    <row r="55" spans="1:13" x14ac:dyDescent="0.25">
      <c r="A55">
        <v>54</v>
      </c>
      <c r="B55" s="34" t="s">
        <v>294</v>
      </c>
      <c r="C55" t="s">
        <v>295</v>
      </c>
      <c r="E55" t="s">
        <v>300</v>
      </c>
      <c r="G55" t="s">
        <v>32</v>
      </c>
      <c r="I55" t="s">
        <v>296</v>
      </c>
      <c r="J55" t="s">
        <v>297</v>
      </c>
      <c r="K55" t="s">
        <v>298</v>
      </c>
      <c r="L55" t="s">
        <v>299</v>
      </c>
    </row>
    <row r="56" spans="1:13" x14ac:dyDescent="0.25">
      <c r="A56">
        <v>55</v>
      </c>
      <c r="B56" s="34" t="s">
        <v>294</v>
      </c>
      <c r="C56" t="s">
        <v>295</v>
      </c>
      <c r="G56" t="s">
        <v>32</v>
      </c>
      <c r="I56" t="s">
        <v>301</v>
      </c>
      <c r="K56" t="s">
        <v>302</v>
      </c>
      <c r="L56" t="s">
        <v>303</v>
      </c>
    </row>
    <row r="57" spans="1:13" x14ac:dyDescent="0.25">
      <c r="A57">
        <v>56</v>
      </c>
      <c r="B57" s="34" t="s">
        <v>305</v>
      </c>
      <c r="C57" t="s">
        <v>306</v>
      </c>
      <c r="D57" t="s">
        <v>549</v>
      </c>
      <c r="F57" t="s">
        <v>119</v>
      </c>
      <c r="G57" t="s">
        <v>32</v>
      </c>
      <c r="I57" t="s">
        <v>307</v>
      </c>
      <c r="J57" t="s">
        <v>308</v>
      </c>
      <c r="K57" t="s">
        <v>309</v>
      </c>
      <c r="L57" t="s">
        <v>310</v>
      </c>
      <c r="M57" t="s">
        <v>40</v>
      </c>
    </row>
    <row r="58" spans="1:13" x14ac:dyDescent="0.25">
      <c r="A58">
        <v>57</v>
      </c>
      <c r="B58" s="34" t="s">
        <v>311</v>
      </c>
      <c r="C58" t="s">
        <v>312</v>
      </c>
      <c r="D58" t="s">
        <v>548</v>
      </c>
      <c r="F58" t="s">
        <v>55</v>
      </c>
      <c r="G58" t="s">
        <v>32</v>
      </c>
      <c r="I58" t="s">
        <v>313</v>
      </c>
      <c r="J58" t="s">
        <v>314</v>
      </c>
      <c r="K58" t="s">
        <v>315</v>
      </c>
      <c r="L58" t="s">
        <v>316</v>
      </c>
    </row>
    <row r="59" spans="1:13" x14ac:dyDescent="0.25">
      <c r="A59">
        <v>58</v>
      </c>
      <c r="B59" s="34" t="s">
        <v>317</v>
      </c>
      <c r="C59" t="s">
        <v>318</v>
      </c>
      <c r="G59" t="s">
        <v>32</v>
      </c>
    </row>
    <row r="60" spans="1:13" x14ac:dyDescent="0.25">
      <c r="A60">
        <v>59</v>
      </c>
      <c r="B60" s="34" t="s">
        <v>319</v>
      </c>
      <c r="C60" t="s">
        <v>320</v>
      </c>
      <c r="E60" t="s">
        <v>324</v>
      </c>
      <c r="F60" t="s">
        <v>304</v>
      </c>
      <c r="G60" t="s">
        <v>32</v>
      </c>
      <c r="I60" t="s">
        <v>321</v>
      </c>
      <c r="K60" t="s">
        <v>322</v>
      </c>
      <c r="L60" t="s">
        <v>323</v>
      </c>
    </row>
    <row r="61" spans="1:13" x14ac:dyDescent="0.25">
      <c r="A61">
        <v>60</v>
      </c>
      <c r="B61" s="34" t="s">
        <v>325</v>
      </c>
      <c r="C61" t="s">
        <v>326</v>
      </c>
      <c r="G61" t="s">
        <v>32</v>
      </c>
      <c r="I61" t="s">
        <v>327</v>
      </c>
      <c r="K61" t="s">
        <v>328</v>
      </c>
    </row>
    <row r="62" spans="1:13" x14ac:dyDescent="0.25">
      <c r="A62">
        <v>61</v>
      </c>
      <c r="B62" s="34" t="s">
        <v>329</v>
      </c>
      <c r="C62" t="s">
        <v>330</v>
      </c>
      <c r="G62" t="s">
        <v>32</v>
      </c>
      <c r="I62" t="s">
        <v>331</v>
      </c>
      <c r="J62" t="s">
        <v>332</v>
      </c>
      <c r="K62" t="s">
        <v>333</v>
      </c>
      <c r="L62" t="s">
        <v>334</v>
      </c>
    </row>
    <row r="63" spans="1:13" x14ac:dyDescent="0.25">
      <c r="A63">
        <v>62</v>
      </c>
      <c r="B63" s="34" t="s">
        <v>336</v>
      </c>
      <c r="C63" t="s">
        <v>335</v>
      </c>
      <c r="G63" t="s">
        <v>32</v>
      </c>
      <c r="I63" t="s">
        <v>337</v>
      </c>
      <c r="J63" t="s">
        <v>338</v>
      </c>
      <c r="K63" t="s">
        <v>339</v>
      </c>
      <c r="L63" t="s">
        <v>340</v>
      </c>
    </row>
    <row r="64" spans="1:13" x14ac:dyDescent="0.25">
      <c r="A64">
        <v>63</v>
      </c>
      <c r="B64" s="34" t="s">
        <v>341</v>
      </c>
      <c r="C64" t="s">
        <v>342</v>
      </c>
      <c r="E64" t="s">
        <v>344</v>
      </c>
      <c r="F64" t="s">
        <v>31</v>
      </c>
      <c r="G64" t="s">
        <v>32</v>
      </c>
      <c r="I64">
        <v>0</v>
      </c>
      <c r="J64">
        <v>0</v>
      </c>
      <c r="K64" t="s">
        <v>343</v>
      </c>
      <c r="L64">
        <v>0</v>
      </c>
      <c r="M64" t="s">
        <v>575</v>
      </c>
    </row>
    <row r="65" spans="1:13" x14ac:dyDescent="0.25">
      <c r="A65">
        <v>64</v>
      </c>
      <c r="B65" s="34" t="s">
        <v>345</v>
      </c>
      <c r="C65" t="s">
        <v>346</v>
      </c>
      <c r="G65" t="s">
        <v>32</v>
      </c>
      <c r="M65" t="s">
        <v>30</v>
      </c>
    </row>
    <row r="66" spans="1:13" x14ac:dyDescent="0.25">
      <c r="A66">
        <v>65</v>
      </c>
      <c r="B66" s="34" t="s">
        <v>349</v>
      </c>
      <c r="C66" t="s">
        <v>347</v>
      </c>
      <c r="E66" t="s">
        <v>348</v>
      </c>
      <c r="F66" t="s">
        <v>55</v>
      </c>
      <c r="G66" t="s">
        <v>32</v>
      </c>
      <c r="I66" t="s">
        <v>350</v>
      </c>
      <c r="K66" t="s">
        <v>351</v>
      </c>
      <c r="L66" t="s">
        <v>352</v>
      </c>
      <c r="M66" t="s">
        <v>30</v>
      </c>
    </row>
    <row r="67" spans="1:13" x14ac:dyDescent="0.25">
      <c r="A67">
        <v>66</v>
      </c>
      <c r="B67" s="34" t="s">
        <v>353</v>
      </c>
      <c r="C67" t="s">
        <v>354</v>
      </c>
      <c r="E67" t="s">
        <v>358</v>
      </c>
      <c r="F67" t="s">
        <v>31</v>
      </c>
      <c r="G67" t="s">
        <v>32</v>
      </c>
      <c r="I67" t="s">
        <v>355</v>
      </c>
      <c r="K67" t="s">
        <v>356</v>
      </c>
      <c r="L67" t="s">
        <v>357</v>
      </c>
      <c r="M67" t="s">
        <v>30</v>
      </c>
    </row>
    <row r="68" spans="1:13" x14ac:dyDescent="0.25">
      <c r="A68">
        <v>67</v>
      </c>
      <c r="B68" s="34" t="s">
        <v>359</v>
      </c>
      <c r="C68" t="s">
        <v>360</v>
      </c>
      <c r="E68" t="s">
        <v>364</v>
      </c>
      <c r="F68" t="s">
        <v>64</v>
      </c>
      <c r="G68" t="s">
        <v>32</v>
      </c>
      <c r="I68" t="s">
        <v>361</v>
      </c>
      <c r="K68" t="s">
        <v>362</v>
      </c>
      <c r="L68" t="s">
        <v>363</v>
      </c>
      <c r="M68" t="s">
        <v>40</v>
      </c>
    </row>
    <row r="69" spans="1:13" x14ac:dyDescent="0.25">
      <c r="A69">
        <v>68</v>
      </c>
      <c r="B69" s="34" t="s">
        <v>365</v>
      </c>
      <c r="C69" t="s">
        <v>366</v>
      </c>
      <c r="D69" t="s">
        <v>552</v>
      </c>
      <c r="E69" t="s">
        <v>370</v>
      </c>
      <c r="F69" t="s">
        <v>34</v>
      </c>
      <c r="G69" t="s">
        <v>32</v>
      </c>
      <c r="I69" t="s">
        <v>367</v>
      </c>
      <c r="K69" t="s">
        <v>368</v>
      </c>
      <c r="L69" t="s">
        <v>369</v>
      </c>
    </row>
    <row r="70" spans="1:13" x14ac:dyDescent="0.25">
      <c r="A70">
        <v>69</v>
      </c>
      <c r="B70" s="34" t="s">
        <v>371</v>
      </c>
      <c r="C70" t="s">
        <v>372</v>
      </c>
      <c r="E70" t="s">
        <v>374</v>
      </c>
      <c r="F70" t="s">
        <v>36</v>
      </c>
      <c r="G70" t="s">
        <v>32</v>
      </c>
      <c r="I70" t="s">
        <v>373</v>
      </c>
      <c r="M70" t="s">
        <v>40</v>
      </c>
    </row>
    <row r="71" spans="1:13" x14ac:dyDescent="0.25">
      <c r="A71">
        <v>70</v>
      </c>
      <c r="B71" s="34" t="s">
        <v>375</v>
      </c>
      <c r="C71" t="s">
        <v>376</v>
      </c>
      <c r="D71" t="s">
        <v>553</v>
      </c>
      <c r="F71" t="s">
        <v>55</v>
      </c>
      <c r="G71" t="s">
        <v>32</v>
      </c>
      <c r="I71" t="s">
        <v>377</v>
      </c>
      <c r="M71" t="s">
        <v>40</v>
      </c>
    </row>
    <row r="72" spans="1:13" x14ac:dyDescent="0.25">
      <c r="A72">
        <v>71</v>
      </c>
      <c r="B72" s="34" t="s">
        <v>378</v>
      </c>
      <c r="C72" t="s">
        <v>379</v>
      </c>
      <c r="F72" t="s">
        <v>36</v>
      </c>
      <c r="G72" t="s">
        <v>32</v>
      </c>
      <c r="I72" t="s">
        <v>380</v>
      </c>
      <c r="J72" t="s">
        <v>381</v>
      </c>
      <c r="M72" t="s">
        <v>40</v>
      </c>
    </row>
    <row r="73" spans="1:13" x14ac:dyDescent="0.25">
      <c r="A73">
        <v>72</v>
      </c>
      <c r="B73" s="34" t="s">
        <v>382</v>
      </c>
      <c r="C73" t="s">
        <v>383</v>
      </c>
      <c r="E73" t="s">
        <v>386</v>
      </c>
      <c r="F73" t="s">
        <v>62</v>
      </c>
      <c r="G73" t="s">
        <v>32</v>
      </c>
      <c r="K73" t="s">
        <v>384</v>
      </c>
      <c r="L73" t="s">
        <v>385</v>
      </c>
    </row>
    <row r="74" spans="1:13" x14ac:dyDescent="0.25">
      <c r="A74">
        <v>73</v>
      </c>
      <c r="B74" s="34" t="s">
        <v>387</v>
      </c>
      <c r="C74" t="s">
        <v>388</v>
      </c>
      <c r="G74" t="s">
        <v>32</v>
      </c>
      <c r="M74" t="s">
        <v>30</v>
      </c>
    </row>
    <row r="75" spans="1:13" x14ac:dyDescent="0.25">
      <c r="A75">
        <v>74</v>
      </c>
      <c r="B75" s="34" t="s">
        <v>389</v>
      </c>
      <c r="C75" t="s">
        <v>390</v>
      </c>
      <c r="E75" t="s">
        <v>394</v>
      </c>
      <c r="F75" t="s">
        <v>64</v>
      </c>
      <c r="G75" t="s">
        <v>32</v>
      </c>
      <c r="I75" t="s">
        <v>391</v>
      </c>
      <c r="K75" t="s">
        <v>392</v>
      </c>
      <c r="L75" t="s">
        <v>393</v>
      </c>
      <c r="M75" t="s">
        <v>30</v>
      </c>
    </row>
    <row r="76" spans="1:13" x14ac:dyDescent="0.25">
      <c r="A76">
        <v>75</v>
      </c>
      <c r="B76" s="34" t="s">
        <v>395</v>
      </c>
      <c r="C76" t="s">
        <v>396</v>
      </c>
      <c r="G76" t="s">
        <v>32</v>
      </c>
      <c r="M76" t="s">
        <v>30</v>
      </c>
    </row>
    <row r="77" spans="1:13" x14ac:dyDescent="0.25">
      <c r="A77">
        <v>76</v>
      </c>
      <c r="B77" s="34" t="s">
        <v>397</v>
      </c>
      <c r="C77" t="s">
        <v>398</v>
      </c>
      <c r="E77" t="s">
        <v>400</v>
      </c>
      <c r="F77" t="s">
        <v>34</v>
      </c>
      <c r="G77" t="s">
        <v>32</v>
      </c>
      <c r="I77" t="s">
        <v>399</v>
      </c>
    </row>
    <row r="78" spans="1:13" x14ac:dyDescent="0.25">
      <c r="A78">
        <v>77</v>
      </c>
      <c r="B78" s="34" t="s">
        <v>401</v>
      </c>
      <c r="C78" t="s">
        <v>402</v>
      </c>
      <c r="D78" t="s">
        <v>554</v>
      </c>
      <c r="F78" t="s">
        <v>165</v>
      </c>
      <c r="G78" t="s">
        <v>32</v>
      </c>
      <c r="I78" t="s">
        <v>403</v>
      </c>
    </row>
    <row r="79" spans="1:13" x14ac:dyDescent="0.25">
      <c r="A79">
        <v>78</v>
      </c>
      <c r="B79" s="34" t="s">
        <v>404</v>
      </c>
      <c r="C79" t="s">
        <v>405</v>
      </c>
      <c r="F79" t="s">
        <v>62</v>
      </c>
      <c r="G79" t="s">
        <v>32</v>
      </c>
      <c r="I79" t="s">
        <v>406</v>
      </c>
      <c r="J79" t="s">
        <v>407</v>
      </c>
      <c r="K79" t="s">
        <v>408</v>
      </c>
      <c r="L79" t="s">
        <v>409</v>
      </c>
    </row>
    <row r="80" spans="1:13" x14ac:dyDescent="0.25">
      <c r="A80">
        <v>79</v>
      </c>
      <c r="B80" s="34" t="s">
        <v>410</v>
      </c>
      <c r="C80" t="s">
        <v>411</v>
      </c>
      <c r="E80" t="s">
        <v>414</v>
      </c>
      <c r="F80" t="s">
        <v>36</v>
      </c>
      <c r="G80" t="s">
        <v>32</v>
      </c>
      <c r="I80" t="s">
        <v>412</v>
      </c>
      <c r="L80" t="s">
        <v>413</v>
      </c>
    </row>
    <row r="81" spans="1:13" x14ac:dyDescent="0.25">
      <c r="A81">
        <v>80</v>
      </c>
      <c r="B81" s="34" t="s">
        <v>415</v>
      </c>
      <c r="C81" t="s">
        <v>416</v>
      </c>
      <c r="D81" t="s">
        <v>555</v>
      </c>
      <c r="E81" t="s">
        <v>419</v>
      </c>
      <c r="F81" t="s">
        <v>38</v>
      </c>
      <c r="G81" t="s">
        <v>32</v>
      </c>
      <c r="I81" t="s">
        <v>417</v>
      </c>
      <c r="K81" t="s">
        <v>418</v>
      </c>
    </row>
    <row r="82" spans="1:13" x14ac:dyDescent="0.25">
      <c r="A82">
        <v>81</v>
      </c>
      <c r="B82" s="34" t="s">
        <v>420</v>
      </c>
      <c r="C82" t="s">
        <v>421</v>
      </c>
      <c r="D82" t="s">
        <v>556</v>
      </c>
      <c r="G82" t="s">
        <v>32</v>
      </c>
      <c r="I82" t="s">
        <v>422</v>
      </c>
      <c r="M82" t="s">
        <v>40</v>
      </c>
    </row>
    <row r="83" spans="1:13" x14ac:dyDescent="0.25">
      <c r="A83">
        <v>82</v>
      </c>
      <c r="B83" s="34" t="s">
        <v>423</v>
      </c>
      <c r="C83" t="s">
        <v>424</v>
      </c>
      <c r="G83" t="s">
        <v>32</v>
      </c>
      <c r="I83" t="s">
        <v>425</v>
      </c>
      <c r="J83" t="s">
        <v>426</v>
      </c>
      <c r="K83" t="s">
        <v>427</v>
      </c>
      <c r="L83" t="s">
        <v>428</v>
      </c>
    </row>
    <row r="84" spans="1:13" x14ac:dyDescent="0.25">
      <c r="A84">
        <v>83</v>
      </c>
      <c r="B84" s="34" t="s">
        <v>429</v>
      </c>
      <c r="C84" t="s">
        <v>430</v>
      </c>
      <c r="F84" t="s">
        <v>38</v>
      </c>
      <c r="G84" t="s">
        <v>32</v>
      </c>
      <c r="I84" t="s">
        <v>431</v>
      </c>
      <c r="K84" t="s">
        <v>432</v>
      </c>
      <c r="L84" t="s">
        <v>433</v>
      </c>
    </row>
    <row r="85" spans="1:13" x14ac:dyDescent="0.25">
      <c r="A85">
        <v>84</v>
      </c>
      <c r="B85" s="34" t="s">
        <v>429</v>
      </c>
      <c r="C85" t="s">
        <v>430</v>
      </c>
      <c r="F85" t="s">
        <v>38</v>
      </c>
      <c r="G85" t="s">
        <v>32</v>
      </c>
      <c r="I85" t="s">
        <v>434</v>
      </c>
      <c r="K85" t="s">
        <v>435</v>
      </c>
      <c r="L85" t="s">
        <v>436</v>
      </c>
    </row>
    <row r="86" spans="1:13" x14ac:dyDescent="0.25">
      <c r="A86">
        <v>85</v>
      </c>
      <c r="B86" s="34" t="s">
        <v>437</v>
      </c>
      <c r="C86" t="s">
        <v>438</v>
      </c>
      <c r="G86" t="s">
        <v>32</v>
      </c>
    </row>
    <row r="87" spans="1:13" x14ac:dyDescent="0.25">
      <c r="A87">
        <v>86</v>
      </c>
      <c r="B87" s="34" t="s">
        <v>439</v>
      </c>
      <c r="C87" t="s">
        <v>440</v>
      </c>
      <c r="G87" t="s">
        <v>32</v>
      </c>
    </row>
    <row r="88" spans="1:13" x14ac:dyDescent="0.25">
      <c r="A88">
        <v>87</v>
      </c>
      <c r="B88" s="34" t="s">
        <v>441</v>
      </c>
      <c r="C88" t="s">
        <v>442</v>
      </c>
      <c r="G88" t="s">
        <v>32</v>
      </c>
      <c r="M88" t="s">
        <v>30</v>
      </c>
    </row>
    <row r="89" spans="1:13" x14ac:dyDescent="0.25">
      <c r="A89">
        <v>88</v>
      </c>
      <c r="B89" s="34" t="s">
        <v>443</v>
      </c>
      <c r="C89" t="s">
        <v>444</v>
      </c>
      <c r="G89" t="s">
        <v>32</v>
      </c>
      <c r="M89" t="s">
        <v>30</v>
      </c>
    </row>
    <row r="90" spans="1:13" x14ac:dyDescent="0.25">
      <c r="A90">
        <v>89</v>
      </c>
      <c r="B90" s="34" t="s">
        <v>445</v>
      </c>
      <c r="C90" t="s">
        <v>446</v>
      </c>
      <c r="D90" t="s">
        <v>548</v>
      </c>
      <c r="F90" t="s">
        <v>31</v>
      </c>
      <c r="G90" t="s">
        <v>32</v>
      </c>
      <c r="I90" t="s">
        <v>447</v>
      </c>
      <c r="L90" t="s">
        <v>448</v>
      </c>
      <c r="M90" t="s">
        <v>40</v>
      </c>
    </row>
    <row r="91" spans="1:13" x14ac:dyDescent="0.25">
      <c r="A91">
        <v>90</v>
      </c>
      <c r="B91" s="34" t="s">
        <v>449</v>
      </c>
      <c r="C91" t="s">
        <v>577</v>
      </c>
      <c r="D91" t="s">
        <v>550</v>
      </c>
      <c r="E91" t="s">
        <v>579</v>
      </c>
      <c r="F91" t="s">
        <v>119</v>
      </c>
      <c r="G91" t="s">
        <v>32</v>
      </c>
      <c r="H91" t="s">
        <v>564</v>
      </c>
      <c r="I91" t="s">
        <v>576</v>
      </c>
      <c r="L91" s="85" t="s">
        <v>578</v>
      </c>
      <c r="M91" t="s">
        <v>575</v>
      </c>
    </row>
    <row r="92" spans="1:13" x14ac:dyDescent="0.25">
      <c r="A92">
        <v>91</v>
      </c>
      <c r="B92" s="34" t="s">
        <v>450</v>
      </c>
      <c r="C92" t="s">
        <v>451</v>
      </c>
      <c r="D92" t="s">
        <v>555</v>
      </c>
      <c r="F92" t="s">
        <v>46</v>
      </c>
      <c r="G92" t="s">
        <v>32</v>
      </c>
      <c r="I92" t="s">
        <v>452</v>
      </c>
      <c r="J92" t="s">
        <v>453</v>
      </c>
      <c r="K92" t="s">
        <v>454</v>
      </c>
      <c r="L92" t="s">
        <v>455</v>
      </c>
      <c r="M92" t="s">
        <v>40</v>
      </c>
    </row>
    <row r="93" spans="1:13" x14ac:dyDescent="0.25">
      <c r="A93">
        <v>92</v>
      </c>
      <c r="B93" s="34" t="s">
        <v>456</v>
      </c>
      <c r="C93" t="s">
        <v>457</v>
      </c>
      <c r="E93" t="s">
        <v>461</v>
      </c>
      <c r="F93" t="s">
        <v>72</v>
      </c>
      <c r="G93" t="s">
        <v>32</v>
      </c>
      <c r="I93" t="s">
        <v>458</v>
      </c>
      <c r="K93" t="s">
        <v>459</v>
      </c>
      <c r="L93" t="s">
        <v>460</v>
      </c>
    </row>
    <row r="94" spans="1:13" x14ac:dyDescent="0.25">
      <c r="A94">
        <v>93</v>
      </c>
      <c r="B94" s="34" t="s">
        <v>462</v>
      </c>
      <c r="C94" t="s">
        <v>463</v>
      </c>
      <c r="E94" t="s">
        <v>467</v>
      </c>
      <c r="F94" t="s">
        <v>165</v>
      </c>
      <c r="G94" t="s">
        <v>32</v>
      </c>
      <c r="I94" t="s">
        <v>464</v>
      </c>
      <c r="K94" t="s">
        <v>465</v>
      </c>
      <c r="L94" t="s">
        <v>466</v>
      </c>
    </row>
    <row r="95" spans="1:13" x14ac:dyDescent="0.25">
      <c r="A95">
        <v>94</v>
      </c>
      <c r="B95" s="34" t="s">
        <v>468</v>
      </c>
      <c r="C95" t="s">
        <v>469</v>
      </c>
      <c r="G95" t="s">
        <v>32</v>
      </c>
      <c r="I95" t="s">
        <v>470</v>
      </c>
      <c r="J95" t="s">
        <v>471</v>
      </c>
      <c r="K95" t="s">
        <v>472</v>
      </c>
      <c r="L95" t="s">
        <v>473</v>
      </c>
    </row>
    <row r="96" spans="1:13" x14ac:dyDescent="0.25">
      <c r="A96">
        <v>95</v>
      </c>
      <c r="B96" s="34" t="s">
        <v>474</v>
      </c>
      <c r="C96" t="s">
        <v>475</v>
      </c>
      <c r="E96" t="s">
        <v>479</v>
      </c>
      <c r="F96" t="s">
        <v>165</v>
      </c>
      <c r="G96" t="s">
        <v>32</v>
      </c>
      <c r="I96" t="s">
        <v>476</v>
      </c>
      <c r="K96" t="s">
        <v>477</v>
      </c>
      <c r="L96" t="s">
        <v>478</v>
      </c>
    </row>
    <row r="97" spans="1:13" x14ac:dyDescent="0.25">
      <c r="A97">
        <v>96</v>
      </c>
      <c r="B97" s="34" t="s">
        <v>480</v>
      </c>
      <c r="C97" t="s">
        <v>481</v>
      </c>
      <c r="E97" t="s">
        <v>485</v>
      </c>
      <c r="F97" t="s">
        <v>64</v>
      </c>
      <c r="G97" t="s">
        <v>32</v>
      </c>
      <c r="I97" t="s">
        <v>482</v>
      </c>
      <c r="J97" t="s">
        <v>483</v>
      </c>
      <c r="K97" t="s">
        <v>484</v>
      </c>
    </row>
    <row r="98" spans="1:13" x14ac:dyDescent="0.25">
      <c r="A98">
        <v>97</v>
      </c>
      <c r="B98" s="34" t="s">
        <v>486</v>
      </c>
      <c r="C98" t="s">
        <v>487</v>
      </c>
      <c r="E98" t="s">
        <v>489</v>
      </c>
      <c r="F98" t="s">
        <v>72</v>
      </c>
      <c r="G98" t="s">
        <v>32</v>
      </c>
      <c r="I98" t="s">
        <v>488</v>
      </c>
      <c r="M98" t="s">
        <v>40</v>
      </c>
    </row>
    <row r="99" spans="1:13" x14ac:dyDescent="0.25">
      <c r="A99">
        <v>98</v>
      </c>
      <c r="B99" s="34" t="s">
        <v>491</v>
      </c>
      <c r="C99" t="s">
        <v>490</v>
      </c>
      <c r="D99" t="s">
        <v>548</v>
      </c>
      <c r="E99" t="s">
        <v>494</v>
      </c>
      <c r="F99" t="s">
        <v>36</v>
      </c>
      <c r="G99" t="s">
        <v>32</v>
      </c>
      <c r="I99" t="s">
        <v>492</v>
      </c>
      <c r="L99" t="s">
        <v>493</v>
      </c>
      <c r="M99" t="s">
        <v>40</v>
      </c>
    </row>
    <row r="100" spans="1:13" x14ac:dyDescent="0.25">
      <c r="A100">
        <v>99</v>
      </c>
      <c r="B100" s="34" t="s">
        <v>495</v>
      </c>
      <c r="C100" t="s">
        <v>496</v>
      </c>
      <c r="E100" t="s">
        <v>500</v>
      </c>
      <c r="F100" t="s">
        <v>501</v>
      </c>
      <c r="G100" t="s">
        <v>32</v>
      </c>
      <c r="I100" t="s">
        <v>497</v>
      </c>
      <c r="K100" t="s">
        <v>498</v>
      </c>
      <c r="L100" t="s">
        <v>499</v>
      </c>
      <c r="M100" t="s">
        <v>30</v>
      </c>
    </row>
    <row r="101" spans="1:13" x14ac:dyDescent="0.25">
      <c r="A101">
        <v>100</v>
      </c>
      <c r="B101" s="34" t="s">
        <v>502</v>
      </c>
      <c r="C101" t="s">
        <v>503</v>
      </c>
      <c r="D101" t="s">
        <v>548</v>
      </c>
      <c r="F101" t="s">
        <v>37</v>
      </c>
      <c r="G101" t="s">
        <v>32</v>
      </c>
      <c r="I101" t="s">
        <v>504</v>
      </c>
      <c r="J101" t="s">
        <v>505</v>
      </c>
      <c r="M101" t="s">
        <v>35</v>
      </c>
    </row>
    <row r="102" spans="1:13" x14ac:dyDescent="0.25">
      <c r="A102">
        <v>101</v>
      </c>
      <c r="B102" s="34" t="s">
        <v>506</v>
      </c>
      <c r="C102" t="s">
        <v>507</v>
      </c>
      <c r="E102" t="s">
        <v>511</v>
      </c>
      <c r="F102" t="s">
        <v>215</v>
      </c>
      <c r="G102" t="s">
        <v>32</v>
      </c>
      <c r="I102" t="s">
        <v>508</v>
      </c>
      <c r="K102" t="s">
        <v>509</v>
      </c>
      <c r="L102" t="s">
        <v>510</v>
      </c>
    </row>
    <row r="103" spans="1:13" x14ac:dyDescent="0.25">
      <c r="A103">
        <v>102</v>
      </c>
      <c r="B103" s="34" t="s">
        <v>512</v>
      </c>
      <c r="C103" t="s">
        <v>513</v>
      </c>
      <c r="F103" t="s">
        <v>31</v>
      </c>
      <c r="G103" t="s">
        <v>32</v>
      </c>
      <c r="I103" t="s">
        <v>514</v>
      </c>
      <c r="K103" t="s">
        <v>515</v>
      </c>
      <c r="L103" t="s">
        <v>516</v>
      </c>
      <c r="M103" t="s">
        <v>63</v>
      </c>
    </row>
    <row r="104" spans="1:13" x14ac:dyDescent="0.25">
      <c r="A104">
        <v>103</v>
      </c>
      <c r="B104" s="34" t="s">
        <v>517</v>
      </c>
      <c r="C104" t="s">
        <v>518</v>
      </c>
      <c r="G104" t="s">
        <v>32</v>
      </c>
    </row>
    <row r="105" spans="1:13" x14ac:dyDescent="0.25">
      <c r="A105">
        <v>104</v>
      </c>
      <c r="B105" s="34" t="s">
        <v>560</v>
      </c>
      <c r="C105" t="s">
        <v>519</v>
      </c>
      <c r="D105" t="s">
        <v>547</v>
      </c>
      <c r="E105" t="s">
        <v>523</v>
      </c>
      <c r="F105" t="s">
        <v>64</v>
      </c>
      <c r="G105" t="s">
        <v>32</v>
      </c>
      <c r="I105" t="s">
        <v>520</v>
      </c>
      <c r="J105" t="s">
        <v>521</v>
      </c>
      <c r="K105" t="s">
        <v>522</v>
      </c>
      <c r="M105" t="s">
        <v>33</v>
      </c>
    </row>
    <row r="106" spans="1:13" x14ac:dyDescent="0.25">
      <c r="A106">
        <v>105</v>
      </c>
      <c r="B106" s="34" t="s">
        <v>561</v>
      </c>
      <c r="C106" t="s">
        <v>562</v>
      </c>
      <c r="D106" t="s">
        <v>563</v>
      </c>
      <c r="G106" t="s">
        <v>32</v>
      </c>
      <c r="H106" t="s">
        <v>564</v>
      </c>
      <c r="K106" t="s">
        <v>565</v>
      </c>
      <c r="L106" s="85"/>
      <c r="M106" t="s">
        <v>575</v>
      </c>
    </row>
    <row r="107" spans="1:13" x14ac:dyDescent="0.25">
      <c r="A107">
        <v>106</v>
      </c>
      <c r="B107" s="34" t="s">
        <v>566</v>
      </c>
      <c r="C107" t="s">
        <v>567</v>
      </c>
      <c r="D107" t="s">
        <v>568</v>
      </c>
      <c r="E107" t="s">
        <v>569</v>
      </c>
      <c r="F107" t="s">
        <v>31</v>
      </c>
      <c r="G107" t="s">
        <v>32</v>
      </c>
      <c r="H107" t="s">
        <v>564</v>
      </c>
      <c r="I107" t="s">
        <v>570</v>
      </c>
      <c r="M107" t="s">
        <v>575</v>
      </c>
    </row>
    <row r="108" spans="1:13" x14ac:dyDescent="0.25">
      <c r="A108">
        <v>107</v>
      </c>
      <c r="B108" s="34">
        <v>0</v>
      </c>
      <c r="C108" t="s">
        <v>580</v>
      </c>
      <c r="G108" t="s">
        <v>32</v>
      </c>
      <c r="M108" t="s">
        <v>575</v>
      </c>
    </row>
    <row r="109" spans="1:13" x14ac:dyDescent="0.25">
      <c r="A109">
        <v>108</v>
      </c>
      <c r="B109" s="34" t="s">
        <v>591</v>
      </c>
      <c r="C109" t="s">
        <v>585</v>
      </c>
      <c r="D109" t="s">
        <v>586</v>
      </c>
      <c r="E109" t="s">
        <v>587</v>
      </c>
      <c r="F109" t="s">
        <v>588</v>
      </c>
      <c r="G109" t="s">
        <v>32</v>
      </c>
      <c r="H109" t="s">
        <v>564</v>
      </c>
      <c r="I109" t="s">
        <v>589</v>
      </c>
      <c r="L109" s="85" t="s">
        <v>590</v>
      </c>
      <c r="M109" t="s">
        <v>575</v>
      </c>
    </row>
    <row r="110" spans="1:13" x14ac:dyDescent="0.25">
      <c r="A110">
        <v>109</v>
      </c>
      <c r="B110" s="34" t="s">
        <v>592</v>
      </c>
      <c r="C110" t="s">
        <v>594</v>
      </c>
      <c r="E110" t="s">
        <v>593</v>
      </c>
      <c r="F110" t="s">
        <v>31</v>
      </c>
      <c r="G110" t="s">
        <v>32</v>
      </c>
      <c r="M110" t="s">
        <v>575</v>
      </c>
    </row>
    <row r="111" spans="1:13" x14ac:dyDescent="0.25">
      <c r="A111">
        <v>110</v>
      </c>
      <c r="B111" s="34" t="s">
        <v>595</v>
      </c>
      <c r="C111" t="s">
        <v>596</v>
      </c>
      <c r="D111" t="s">
        <v>597</v>
      </c>
      <c r="E111" t="s">
        <v>598</v>
      </c>
      <c r="F111" t="s">
        <v>46</v>
      </c>
      <c r="G111" t="s">
        <v>32</v>
      </c>
      <c r="H111" t="s">
        <v>564</v>
      </c>
      <c r="M111" t="s">
        <v>575</v>
      </c>
    </row>
    <row r="112" spans="1:13" x14ac:dyDescent="0.25">
      <c r="A112">
        <v>111</v>
      </c>
      <c r="B112" s="34" t="s">
        <v>600</v>
      </c>
      <c r="C112" t="s">
        <v>599</v>
      </c>
      <c r="G112" t="s">
        <v>32</v>
      </c>
      <c r="M112" t="s">
        <v>575</v>
      </c>
    </row>
    <row r="113" spans="1:13" x14ac:dyDescent="0.25">
      <c r="A113">
        <v>112</v>
      </c>
      <c r="B113" s="34" t="s">
        <v>602</v>
      </c>
      <c r="C113" t="s">
        <v>601</v>
      </c>
      <c r="F113" t="s">
        <v>289</v>
      </c>
      <c r="G113" t="s">
        <v>32</v>
      </c>
      <c r="H113" t="s">
        <v>564</v>
      </c>
      <c r="I113" t="s">
        <v>603</v>
      </c>
      <c r="M113" t="s">
        <v>575</v>
      </c>
    </row>
    <row r="114" spans="1:13" x14ac:dyDescent="0.25">
      <c r="A114">
        <v>113</v>
      </c>
      <c r="B114" s="34" t="s">
        <v>607</v>
      </c>
      <c r="C114" t="s">
        <v>604</v>
      </c>
      <c r="E114" t="s">
        <v>605</v>
      </c>
      <c r="F114" t="s">
        <v>31</v>
      </c>
      <c r="G114" t="s">
        <v>32</v>
      </c>
      <c r="I114" t="s">
        <v>606</v>
      </c>
      <c r="M114" t="s">
        <v>575</v>
      </c>
    </row>
    <row r="115" spans="1:13" x14ac:dyDescent="0.25">
      <c r="A115">
        <v>114</v>
      </c>
      <c r="B115" s="34" t="s">
        <v>609</v>
      </c>
      <c r="C115" t="s">
        <v>610</v>
      </c>
      <c r="D115" t="s">
        <v>613</v>
      </c>
      <c r="E115" t="s">
        <v>611</v>
      </c>
      <c r="F115" t="s">
        <v>612</v>
      </c>
      <c r="G115" t="s">
        <v>32</v>
      </c>
      <c r="I115" t="s">
        <v>608</v>
      </c>
      <c r="M115" t="s">
        <v>575</v>
      </c>
    </row>
    <row r="116" spans="1:13" x14ac:dyDescent="0.25">
      <c r="A116">
        <v>115</v>
      </c>
      <c r="B116" s="34" t="s">
        <v>617</v>
      </c>
      <c r="C116" t="s">
        <v>615</v>
      </c>
      <c r="E116" t="s">
        <v>614</v>
      </c>
      <c r="F116" t="s">
        <v>165</v>
      </c>
      <c r="G116" t="s">
        <v>32</v>
      </c>
      <c r="H116" t="s">
        <v>564</v>
      </c>
      <c r="I116" t="s">
        <v>616</v>
      </c>
      <c r="M116" t="s">
        <v>575</v>
      </c>
    </row>
    <row r="117" spans="1:13" x14ac:dyDescent="0.25">
      <c r="A117">
        <v>116</v>
      </c>
      <c r="B117" s="34" t="s">
        <v>618</v>
      </c>
      <c r="C117" t="s">
        <v>619</v>
      </c>
      <c r="E117" t="s">
        <v>620</v>
      </c>
      <c r="F117" t="s">
        <v>165</v>
      </c>
      <c r="G117" t="s">
        <v>32</v>
      </c>
      <c r="H117" t="s">
        <v>564</v>
      </c>
      <c r="I117" t="s">
        <v>621</v>
      </c>
      <c r="M117" t="s">
        <v>575</v>
      </c>
    </row>
    <row r="118" spans="1:13" x14ac:dyDescent="0.25">
      <c r="A118">
        <v>117</v>
      </c>
      <c r="B118" s="34" t="s">
        <v>623</v>
      </c>
      <c r="C118" t="s">
        <v>622</v>
      </c>
      <c r="E118" t="s">
        <v>624</v>
      </c>
      <c r="F118" t="s">
        <v>165</v>
      </c>
      <c r="G118" t="s">
        <v>32</v>
      </c>
      <c r="H118" t="s">
        <v>564</v>
      </c>
      <c r="K118">
        <v>27267600</v>
      </c>
      <c r="M118" t="s">
        <v>575</v>
      </c>
    </row>
    <row r="119" spans="1:13" x14ac:dyDescent="0.25">
      <c r="A119">
        <v>118</v>
      </c>
      <c r="B119" s="34" t="s">
        <v>625</v>
      </c>
      <c r="C119" t="s">
        <v>629</v>
      </c>
      <c r="D119" t="s">
        <v>626</v>
      </c>
      <c r="E119" t="s">
        <v>627</v>
      </c>
      <c r="F119" t="s">
        <v>46</v>
      </c>
      <c r="G119" t="s">
        <v>32</v>
      </c>
      <c r="H119" t="s">
        <v>564</v>
      </c>
      <c r="I119" t="s">
        <v>628</v>
      </c>
      <c r="M119" t="s">
        <v>575</v>
      </c>
    </row>
    <row r="120" spans="1:13" x14ac:dyDescent="0.25">
      <c r="A120">
        <v>119</v>
      </c>
      <c r="B120" s="34" t="s">
        <v>639</v>
      </c>
      <c r="C120" t="s">
        <v>630</v>
      </c>
      <c r="E120" t="s">
        <v>631</v>
      </c>
      <c r="F120" t="s">
        <v>62</v>
      </c>
      <c r="G120" t="s">
        <v>32</v>
      </c>
      <c r="H120" t="s">
        <v>564</v>
      </c>
    </row>
    <row r="121" spans="1:13" x14ac:dyDescent="0.25">
      <c r="A121">
        <v>120</v>
      </c>
      <c r="B121" s="34" t="s">
        <v>632</v>
      </c>
      <c r="C121" t="s">
        <v>633</v>
      </c>
      <c r="D121">
        <v>0</v>
      </c>
      <c r="E121">
        <v>0</v>
      </c>
      <c r="F121">
        <v>0</v>
      </c>
      <c r="G121">
        <v>0</v>
      </c>
      <c r="H121">
        <v>0</v>
      </c>
      <c r="I121" t="s">
        <v>634</v>
      </c>
      <c r="J121">
        <v>0</v>
      </c>
      <c r="K121">
        <v>0</v>
      </c>
    </row>
    <row r="122" spans="1:13" x14ac:dyDescent="0.25">
      <c r="A122">
        <v>121</v>
      </c>
      <c r="B122" s="34" t="s">
        <v>638</v>
      </c>
      <c r="C122" t="s">
        <v>637</v>
      </c>
      <c r="E122" t="s">
        <v>635</v>
      </c>
      <c r="F122" t="s">
        <v>119</v>
      </c>
      <c r="G122" t="s">
        <v>32</v>
      </c>
      <c r="H122" t="s">
        <v>564</v>
      </c>
      <c r="I122" t="s">
        <v>636</v>
      </c>
    </row>
    <row r="123" spans="1:13" x14ac:dyDescent="0.25">
      <c r="A123">
        <v>122</v>
      </c>
      <c r="B123" s="34" t="s">
        <v>641</v>
      </c>
      <c r="C123" t="s">
        <v>640</v>
      </c>
      <c r="F123" t="s">
        <v>31</v>
      </c>
      <c r="G123" t="s">
        <v>32</v>
      </c>
      <c r="H123" t="s">
        <v>564</v>
      </c>
      <c r="I123" t="s">
        <v>642</v>
      </c>
    </row>
    <row r="124" spans="1:13" x14ac:dyDescent="0.25">
      <c r="A124">
        <v>123</v>
      </c>
      <c r="B124" s="34" t="s">
        <v>643</v>
      </c>
      <c r="C124" t="s">
        <v>644</v>
      </c>
      <c r="I124" t="s">
        <v>645</v>
      </c>
    </row>
    <row r="125" spans="1:13" x14ac:dyDescent="0.25">
      <c r="A125">
        <v>124</v>
      </c>
      <c r="B125" s="34" t="s">
        <v>646</v>
      </c>
      <c r="C125" t="s">
        <v>647</v>
      </c>
      <c r="G125" t="s">
        <v>649</v>
      </c>
      <c r="I125" t="s">
        <v>648</v>
      </c>
    </row>
    <row r="126" spans="1:13" x14ac:dyDescent="0.25">
      <c r="A126">
        <v>125</v>
      </c>
      <c r="B126" s="34" t="s">
        <v>651</v>
      </c>
      <c r="C126" t="s">
        <v>650</v>
      </c>
    </row>
    <row r="127" spans="1:13" x14ac:dyDescent="0.25">
      <c r="A127">
        <v>126</v>
      </c>
    </row>
    <row r="128" spans="1:13" x14ac:dyDescent="0.25">
      <c r="A128">
        <v>127</v>
      </c>
    </row>
    <row r="129" spans="1:1" x14ac:dyDescent="0.25">
      <c r="A129">
        <v>128</v>
      </c>
    </row>
    <row r="130" spans="1:1" x14ac:dyDescent="0.25">
      <c r="A130">
        <v>129</v>
      </c>
    </row>
    <row r="131" spans="1:1" x14ac:dyDescent="0.25">
      <c r="A131">
        <v>130</v>
      </c>
    </row>
    <row r="132" spans="1:1" x14ac:dyDescent="0.25">
      <c r="A132">
        <v>131</v>
      </c>
    </row>
    <row r="133" spans="1:1" x14ac:dyDescent="0.25">
      <c r="A133">
        <v>132</v>
      </c>
    </row>
    <row r="134" spans="1:1" x14ac:dyDescent="0.25">
      <c r="A134">
        <v>133</v>
      </c>
    </row>
    <row r="135" spans="1:1" x14ac:dyDescent="0.25">
      <c r="A135">
        <v>134</v>
      </c>
    </row>
    <row r="136" spans="1:1" x14ac:dyDescent="0.25">
      <c r="A136">
        <v>135</v>
      </c>
    </row>
    <row r="137" spans="1:1" x14ac:dyDescent="0.25">
      <c r="A137">
        <v>136</v>
      </c>
    </row>
    <row r="138" spans="1:1" x14ac:dyDescent="0.25">
      <c r="A138">
        <v>137</v>
      </c>
    </row>
    <row r="139" spans="1:1" x14ac:dyDescent="0.25">
      <c r="A139">
        <v>138</v>
      </c>
    </row>
    <row r="140" spans="1:1" x14ac:dyDescent="0.25">
      <c r="A140">
        <v>139</v>
      </c>
    </row>
    <row r="141" spans="1:1" x14ac:dyDescent="0.25">
      <c r="A141">
        <v>140</v>
      </c>
    </row>
    <row r="142" spans="1:1" x14ac:dyDescent="0.25">
      <c r="A142">
        <v>141</v>
      </c>
    </row>
    <row r="143" spans="1:1" x14ac:dyDescent="0.25">
      <c r="A143">
        <v>142</v>
      </c>
    </row>
    <row r="144" spans="1:1" x14ac:dyDescent="0.25">
      <c r="A144">
        <v>143</v>
      </c>
    </row>
    <row r="145" spans="1:1" x14ac:dyDescent="0.25">
      <c r="A145">
        <v>144</v>
      </c>
    </row>
    <row r="146" spans="1:1" x14ac:dyDescent="0.25">
      <c r="A146">
        <v>145</v>
      </c>
    </row>
    <row r="147" spans="1:1" x14ac:dyDescent="0.25">
      <c r="A147">
        <v>146</v>
      </c>
    </row>
    <row r="148" spans="1:1" x14ac:dyDescent="0.25">
      <c r="A148">
        <v>147</v>
      </c>
    </row>
    <row r="149" spans="1:1" x14ac:dyDescent="0.25">
      <c r="A149">
        <v>148</v>
      </c>
    </row>
    <row r="150" spans="1:1" x14ac:dyDescent="0.25">
      <c r="A150">
        <v>149</v>
      </c>
    </row>
    <row r="151" spans="1:1" x14ac:dyDescent="0.25">
      <c r="A151">
        <v>150</v>
      </c>
    </row>
    <row r="152" spans="1:1" x14ac:dyDescent="0.25">
      <c r="A152">
        <v>151</v>
      </c>
    </row>
    <row r="153" spans="1:1" x14ac:dyDescent="0.25">
      <c r="A153">
        <v>152</v>
      </c>
    </row>
    <row r="154" spans="1:1" x14ac:dyDescent="0.25">
      <c r="A154">
        <v>153</v>
      </c>
    </row>
    <row r="155" spans="1:1" x14ac:dyDescent="0.25">
      <c r="A155">
        <v>154</v>
      </c>
    </row>
    <row r="156" spans="1:1" x14ac:dyDescent="0.25">
      <c r="A156">
        <v>155</v>
      </c>
    </row>
    <row r="157" spans="1:1" x14ac:dyDescent="0.25">
      <c r="A157">
        <v>156</v>
      </c>
    </row>
    <row r="158" spans="1:1" x14ac:dyDescent="0.25">
      <c r="A158">
        <v>157</v>
      </c>
    </row>
    <row r="159" spans="1:1" x14ac:dyDescent="0.25">
      <c r="A159">
        <v>158</v>
      </c>
    </row>
    <row r="160" spans="1:1" x14ac:dyDescent="0.25">
      <c r="A160">
        <v>159</v>
      </c>
    </row>
    <row r="161" spans="1:1" x14ac:dyDescent="0.25">
      <c r="A161">
        <v>160</v>
      </c>
    </row>
    <row r="162" spans="1:1" x14ac:dyDescent="0.25">
      <c r="A162">
        <v>161</v>
      </c>
    </row>
    <row r="163" spans="1:1" x14ac:dyDescent="0.25">
      <c r="A163">
        <v>162</v>
      </c>
    </row>
    <row r="164" spans="1:1" x14ac:dyDescent="0.25">
      <c r="A164">
        <v>163</v>
      </c>
    </row>
    <row r="165" spans="1:1" x14ac:dyDescent="0.25">
      <c r="A165">
        <v>164</v>
      </c>
    </row>
    <row r="166" spans="1:1" x14ac:dyDescent="0.25">
      <c r="A166">
        <v>165</v>
      </c>
    </row>
    <row r="167" spans="1:1" x14ac:dyDescent="0.25">
      <c r="A167">
        <v>166</v>
      </c>
    </row>
    <row r="168" spans="1:1" x14ac:dyDescent="0.25">
      <c r="A168">
        <v>167</v>
      </c>
    </row>
    <row r="169" spans="1:1" x14ac:dyDescent="0.25">
      <c r="A169">
        <v>168</v>
      </c>
    </row>
    <row r="170" spans="1:1" x14ac:dyDescent="0.25">
      <c r="A170">
        <v>169</v>
      </c>
    </row>
    <row r="171" spans="1:1" x14ac:dyDescent="0.25">
      <c r="A171">
        <v>170</v>
      </c>
    </row>
    <row r="172" spans="1:1" x14ac:dyDescent="0.25">
      <c r="A172">
        <v>171</v>
      </c>
    </row>
    <row r="173" spans="1:1" x14ac:dyDescent="0.25">
      <c r="A173">
        <v>172</v>
      </c>
    </row>
    <row r="174" spans="1:1" x14ac:dyDescent="0.25">
      <c r="A174">
        <v>173</v>
      </c>
    </row>
    <row r="175" spans="1:1" x14ac:dyDescent="0.25">
      <c r="A175">
        <v>174</v>
      </c>
    </row>
    <row r="176" spans="1:1" x14ac:dyDescent="0.25">
      <c r="A176">
        <v>175</v>
      </c>
    </row>
    <row r="177" spans="1:1" x14ac:dyDescent="0.25">
      <c r="A177">
        <v>176</v>
      </c>
    </row>
    <row r="178" spans="1:1" x14ac:dyDescent="0.25">
      <c r="A178">
        <v>177</v>
      </c>
    </row>
    <row r="179" spans="1:1" x14ac:dyDescent="0.25">
      <c r="A179">
        <v>178</v>
      </c>
    </row>
    <row r="180" spans="1:1" x14ac:dyDescent="0.25">
      <c r="A180">
        <v>179</v>
      </c>
    </row>
    <row r="181" spans="1:1" x14ac:dyDescent="0.25">
      <c r="A181">
        <v>180</v>
      </c>
    </row>
    <row r="182" spans="1:1" x14ac:dyDescent="0.25">
      <c r="A182">
        <v>181</v>
      </c>
    </row>
    <row r="183" spans="1:1" x14ac:dyDescent="0.25">
      <c r="A183">
        <v>182</v>
      </c>
    </row>
    <row r="184" spans="1:1" x14ac:dyDescent="0.25">
      <c r="A184">
        <v>183</v>
      </c>
    </row>
    <row r="185" spans="1:1" x14ac:dyDescent="0.25">
      <c r="A185">
        <v>184</v>
      </c>
    </row>
    <row r="186" spans="1:1" x14ac:dyDescent="0.25">
      <c r="A186">
        <v>185</v>
      </c>
    </row>
    <row r="187" spans="1:1" x14ac:dyDescent="0.25">
      <c r="A187">
        <v>186</v>
      </c>
    </row>
    <row r="188" spans="1:1" x14ac:dyDescent="0.25">
      <c r="A188">
        <v>187</v>
      </c>
    </row>
    <row r="189" spans="1:1" x14ac:dyDescent="0.25">
      <c r="A189">
        <v>188</v>
      </c>
    </row>
    <row r="190" spans="1:1" x14ac:dyDescent="0.25">
      <c r="A190">
        <v>189</v>
      </c>
    </row>
    <row r="191" spans="1:1" x14ac:dyDescent="0.25">
      <c r="A191">
        <v>190</v>
      </c>
    </row>
    <row r="192" spans="1:1" x14ac:dyDescent="0.25">
      <c r="A192">
        <v>191</v>
      </c>
    </row>
    <row r="193" spans="1:1" x14ac:dyDescent="0.25">
      <c r="A193">
        <v>192</v>
      </c>
    </row>
    <row r="194" spans="1:1" x14ac:dyDescent="0.25">
      <c r="A194">
        <v>193</v>
      </c>
    </row>
    <row r="195" spans="1:1" x14ac:dyDescent="0.25">
      <c r="A195">
        <v>194</v>
      </c>
    </row>
    <row r="196" spans="1:1" x14ac:dyDescent="0.25">
      <c r="A196">
        <v>195</v>
      </c>
    </row>
    <row r="197" spans="1:1" x14ac:dyDescent="0.25">
      <c r="A197">
        <v>196</v>
      </c>
    </row>
    <row r="198" spans="1:1" x14ac:dyDescent="0.25">
      <c r="A198">
        <v>197</v>
      </c>
    </row>
    <row r="199" spans="1:1" x14ac:dyDescent="0.25">
      <c r="A199">
        <v>198</v>
      </c>
    </row>
    <row r="200" spans="1:1" x14ac:dyDescent="0.25">
      <c r="A200">
        <v>199</v>
      </c>
    </row>
    <row r="201" spans="1:1" x14ac:dyDescent="0.25">
      <c r="A201">
        <v>200</v>
      </c>
    </row>
    <row r="202" spans="1:1" x14ac:dyDescent="0.25">
      <c r="A202">
        <v>201</v>
      </c>
    </row>
    <row r="203" spans="1:1" x14ac:dyDescent="0.25">
      <c r="A203">
        <v>202</v>
      </c>
    </row>
    <row r="204" spans="1:1" x14ac:dyDescent="0.25">
      <c r="A204">
        <v>203</v>
      </c>
    </row>
    <row r="205" spans="1:1" x14ac:dyDescent="0.25">
      <c r="A205">
        <v>204</v>
      </c>
    </row>
    <row r="206" spans="1:1" x14ac:dyDescent="0.25">
      <c r="A206">
        <v>205</v>
      </c>
    </row>
    <row r="207" spans="1:1" x14ac:dyDescent="0.25">
      <c r="A207">
        <v>206</v>
      </c>
    </row>
    <row r="208" spans="1:1" x14ac:dyDescent="0.25">
      <c r="A208">
        <v>207</v>
      </c>
    </row>
    <row r="209" spans="1:1" x14ac:dyDescent="0.25">
      <c r="A209">
        <v>208</v>
      </c>
    </row>
    <row r="210" spans="1:1" x14ac:dyDescent="0.25">
      <c r="A210">
        <v>209</v>
      </c>
    </row>
    <row r="211" spans="1:1" x14ac:dyDescent="0.25">
      <c r="A211">
        <v>210</v>
      </c>
    </row>
    <row r="212" spans="1:1" x14ac:dyDescent="0.25">
      <c r="A212">
        <v>211</v>
      </c>
    </row>
    <row r="213" spans="1:1" x14ac:dyDescent="0.25">
      <c r="A213">
        <v>212</v>
      </c>
    </row>
    <row r="214" spans="1:1" x14ac:dyDescent="0.25">
      <c r="A214">
        <v>213</v>
      </c>
    </row>
    <row r="215" spans="1:1" x14ac:dyDescent="0.25">
      <c r="A215">
        <v>214</v>
      </c>
    </row>
    <row r="216" spans="1:1" x14ac:dyDescent="0.25">
      <c r="A216">
        <v>215</v>
      </c>
    </row>
    <row r="217" spans="1:1" x14ac:dyDescent="0.25">
      <c r="A217">
        <v>216</v>
      </c>
    </row>
    <row r="218" spans="1:1" x14ac:dyDescent="0.25">
      <c r="A218">
        <v>217</v>
      </c>
    </row>
    <row r="219" spans="1:1" x14ac:dyDescent="0.25">
      <c r="A219">
        <v>218</v>
      </c>
    </row>
    <row r="220" spans="1:1" x14ac:dyDescent="0.25">
      <c r="A220">
        <v>219</v>
      </c>
    </row>
    <row r="221" spans="1:1" x14ac:dyDescent="0.25">
      <c r="A221">
        <v>220</v>
      </c>
    </row>
    <row r="222" spans="1:1" x14ac:dyDescent="0.25">
      <c r="A222">
        <v>221</v>
      </c>
    </row>
    <row r="223" spans="1:1" x14ac:dyDescent="0.25">
      <c r="A223">
        <v>222</v>
      </c>
    </row>
    <row r="224" spans="1:1" x14ac:dyDescent="0.25">
      <c r="A224">
        <v>223</v>
      </c>
    </row>
    <row r="225" spans="1:1" x14ac:dyDescent="0.25">
      <c r="A225">
        <v>224</v>
      </c>
    </row>
    <row r="226" spans="1:1" x14ac:dyDescent="0.25">
      <c r="A226">
        <v>225</v>
      </c>
    </row>
    <row r="227" spans="1:1" x14ac:dyDescent="0.25">
      <c r="A227">
        <v>226</v>
      </c>
    </row>
    <row r="228" spans="1:1" x14ac:dyDescent="0.25">
      <c r="A228">
        <v>227</v>
      </c>
    </row>
    <row r="229" spans="1:1" x14ac:dyDescent="0.25">
      <c r="A229">
        <v>228</v>
      </c>
    </row>
    <row r="230" spans="1:1" x14ac:dyDescent="0.25">
      <c r="A230">
        <v>229</v>
      </c>
    </row>
    <row r="231" spans="1:1" x14ac:dyDescent="0.25">
      <c r="A231">
        <v>230</v>
      </c>
    </row>
    <row r="232" spans="1:1" x14ac:dyDescent="0.25">
      <c r="A232">
        <v>231</v>
      </c>
    </row>
    <row r="233" spans="1:1" x14ac:dyDescent="0.25">
      <c r="A233">
        <v>232</v>
      </c>
    </row>
    <row r="234" spans="1:1" x14ac:dyDescent="0.25">
      <c r="A234">
        <v>233</v>
      </c>
    </row>
    <row r="235" spans="1:1" x14ac:dyDescent="0.25">
      <c r="A235">
        <v>234</v>
      </c>
    </row>
    <row r="236" spans="1:1" x14ac:dyDescent="0.25">
      <c r="A236">
        <v>235</v>
      </c>
    </row>
    <row r="237" spans="1:1" x14ac:dyDescent="0.25">
      <c r="A237">
        <v>236</v>
      </c>
    </row>
    <row r="238" spans="1:1" x14ac:dyDescent="0.25">
      <c r="A238">
        <v>237</v>
      </c>
    </row>
    <row r="239" spans="1:1" x14ac:dyDescent="0.25">
      <c r="A239">
        <v>238</v>
      </c>
    </row>
    <row r="240" spans="1:1" x14ac:dyDescent="0.25">
      <c r="A240">
        <v>239</v>
      </c>
    </row>
    <row r="241" spans="1:1" x14ac:dyDescent="0.25">
      <c r="A241">
        <v>240</v>
      </c>
    </row>
    <row r="242" spans="1:1" x14ac:dyDescent="0.25">
      <c r="A242">
        <v>241</v>
      </c>
    </row>
    <row r="243" spans="1:1" x14ac:dyDescent="0.25">
      <c r="A243">
        <v>242</v>
      </c>
    </row>
    <row r="244" spans="1:1" x14ac:dyDescent="0.25">
      <c r="A244">
        <v>243</v>
      </c>
    </row>
    <row r="245" spans="1:1" x14ac:dyDescent="0.25">
      <c r="A245">
        <v>244</v>
      </c>
    </row>
    <row r="246" spans="1:1" x14ac:dyDescent="0.25">
      <c r="A246">
        <v>245</v>
      </c>
    </row>
    <row r="247" spans="1:1" x14ac:dyDescent="0.25">
      <c r="A247">
        <v>246</v>
      </c>
    </row>
    <row r="248" spans="1:1" x14ac:dyDescent="0.25">
      <c r="A248">
        <v>247</v>
      </c>
    </row>
    <row r="249" spans="1:1" x14ac:dyDescent="0.25">
      <c r="A249">
        <v>248</v>
      </c>
    </row>
    <row r="250" spans="1:1" x14ac:dyDescent="0.25">
      <c r="A250">
        <v>249</v>
      </c>
    </row>
    <row r="251" spans="1:1" x14ac:dyDescent="0.25">
      <c r="A251">
        <v>250</v>
      </c>
    </row>
    <row r="252" spans="1:1" x14ac:dyDescent="0.25">
      <c r="A252">
        <v>251</v>
      </c>
    </row>
    <row r="253" spans="1:1" x14ac:dyDescent="0.25">
      <c r="A253">
        <v>252</v>
      </c>
    </row>
    <row r="254" spans="1:1" x14ac:dyDescent="0.25">
      <c r="A254">
        <v>253</v>
      </c>
    </row>
    <row r="255" spans="1:1" x14ac:dyDescent="0.25">
      <c r="A255">
        <v>254</v>
      </c>
    </row>
    <row r="256" spans="1:1" x14ac:dyDescent="0.25">
      <c r="A256">
        <v>255</v>
      </c>
    </row>
    <row r="257" spans="1:1" x14ac:dyDescent="0.25">
      <c r="A257">
        <v>256</v>
      </c>
    </row>
    <row r="258" spans="1:1" x14ac:dyDescent="0.25">
      <c r="A258">
        <v>257</v>
      </c>
    </row>
    <row r="259" spans="1:1" x14ac:dyDescent="0.25">
      <c r="A259">
        <v>258</v>
      </c>
    </row>
    <row r="260" spans="1:1" x14ac:dyDescent="0.25">
      <c r="A260">
        <v>259</v>
      </c>
    </row>
    <row r="261" spans="1:1" x14ac:dyDescent="0.25">
      <c r="A261">
        <v>260</v>
      </c>
    </row>
    <row r="262" spans="1:1" x14ac:dyDescent="0.25">
      <c r="A262">
        <v>261</v>
      </c>
    </row>
    <row r="263" spans="1:1" x14ac:dyDescent="0.25">
      <c r="A263">
        <v>262</v>
      </c>
    </row>
    <row r="264" spans="1:1" x14ac:dyDescent="0.25">
      <c r="A264">
        <v>263</v>
      </c>
    </row>
    <row r="265" spans="1:1" x14ac:dyDescent="0.25">
      <c r="A265">
        <v>264</v>
      </c>
    </row>
    <row r="266" spans="1:1" x14ac:dyDescent="0.25">
      <c r="A266">
        <v>265</v>
      </c>
    </row>
    <row r="267" spans="1:1" x14ac:dyDescent="0.25">
      <c r="A267">
        <v>266</v>
      </c>
    </row>
    <row r="268" spans="1:1" x14ac:dyDescent="0.25">
      <c r="A268">
        <v>267</v>
      </c>
    </row>
    <row r="269" spans="1:1" x14ac:dyDescent="0.25">
      <c r="A269">
        <v>268</v>
      </c>
    </row>
    <row r="270" spans="1:1" x14ac:dyDescent="0.25">
      <c r="A270">
        <v>269</v>
      </c>
    </row>
    <row r="271" spans="1:1" x14ac:dyDescent="0.25">
      <c r="A271">
        <v>270</v>
      </c>
    </row>
    <row r="272" spans="1:1" x14ac:dyDescent="0.25">
      <c r="A272">
        <v>271</v>
      </c>
    </row>
    <row r="273" spans="1:1" x14ac:dyDescent="0.25">
      <c r="A273">
        <v>272</v>
      </c>
    </row>
    <row r="274" spans="1:1" x14ac:dyDescent="0.25">
      <c r="A274">
        <v>273</v>
      </c>
    </row>
    <row r="275" spans="1:1" x14ac:dyDescent="0.25">
      <c r="A275">
        <v>274</v>
      </c>
    </row>
    <row r="276" spans="1:1" x14ac:dyDescent="0.25">
      <c r="A276">
        <v>275</v>
      </c>
    </row>
    <row r="277" spans="1:1" x14ac:dyDescent="0.25">
      <c r="A277">
        <v>276</v>
      </c>
    </row>
    <row r="278" spans="1:1" x14ac:dyDescent="0.25">
      <c r="A278">
        <v>277</v>
      </c>
    </row>
    <row r="279" spans="1:1" x14ac:dyDescent="0.25">
      <c r="A279">
        <v>278</v>
      </c>
    </row>
    <row r="280" spans="1:1" x14ac:dyDescent="0.25">
      <c r="A280">
        <v>279</v>
      </c>
    </row>
    <row r="281" spans="1:1" x14ac:dyDescent="0.25">
      <c r="A281">
        <v>280</v>
      </c>
    </row>
    <row r="282" spans="1:1" x14ac:dyDescent="0.25">
      <c r="A282">
        <v>281</v>
      </c>
    </row>
    <row r="283" spans="1:1" x14ac:dyDescent="0.25">
      <c r="A283">
        <v>282</v>
      </c>
    </row>
    <row r="284" spans="1:1" x14ac:dyDescent="0.25">
      <c r="A284">
        <v>283</v>
      </c>
    </row>
    <row r="285" spans="1:1" x14ac:dyDescent="0.25">
      <c r="A285">
        <v>284</v>
      </c>
    </row>
    <row r="286" spans="1:1" x14ac:dyDescent="0.25">
      <c r="A286">
        <v>285</v>
      </c>
    </row>
  </sheetData>
  <sortState ref="B2:M105">
    <sortCondition ref="C2:C105"/>
  </sortState>
  <hyperlinks>
    <hyperlink ref="L91" r:id="rId1"/>
    <hyperlink ref="L109" r:id="rId2"/>
  </hyperlinks>
  <pageMargins left="0.7" right="0.7" top="0.75" bottom="0.75" header="0.3" footer="0.3"/>
  <pageSetup paperSize="9" orientation="portrait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4</vt:i4>
      </vt:variant>
    </vt:vector>
  </HeadingPairs>
  <TitlesOfParts>
    <vt:vector size="6" baseType="lpstr">
      <vt:lpstr>COTIZACION</vt:lpstr>
      <vt:lpstr>CLIENTES</vt:lpstr>
      <vt:lpstr>COTIZACION!Área_de_impresión</vt:lpstr>
      <vt:lpstr>CLIENTES</vt:lpstr>
      <vt:lpstr>COTIZADO</vt:lpstr>
      <vt:lpstr>VENTAFINAL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ereyes</dc:creator>
  <cp:lastModifiedBy>vendedor2</cp:lastModifiedBy>
  <cp:lastPrinted>2014-02-20T17:04:26Z</cp:lastPrinted>
  <dcterms:created xsi:type="dcterms:W3CDTF">2013-07-12T05:01:37Z</dcterms:created>
  <dcterms:modified xsi:type="dcterms:W3CDTF">2014-02-20T18:50:41Z</dcterms:modified>
</cp:coreProperties>
</file>