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<sst xmlns="http://schemas.openxmlformats.org/spreadsheetml/2006/main" count="831" uniqueCount="600">
  <si>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</si>
  <si>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</si>
  <si>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</si>
  <si>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</si>
  <si>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</si>
  <si>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</si>
  <si>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</si>
  <si>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</si>
  <si>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</si>
  <si>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</si>
  <si>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</si>
  <si>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</si>
  <si>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</si>
  <si>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</si>
  <si>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</si>
  <si>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</si>
  <si>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</si>
  <si>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</si>
  <si>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</si>
  <si>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</si>
  <si>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</si>
  <si>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</si>
  <si>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</si>
  <si>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</si>
  <si>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</si>
  <si>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</si>
  <si>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</si>
  <si>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</si>
  <si>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</si>
  <si>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</si>
  <si>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</si>
  <si>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</si>
  <si>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</si>
  <si>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</si>
  <si>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</si>
  <si>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</si>
  <si>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</si>
  <si>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</si>
  <si>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</si>
  <si>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</si>
  <si>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</si>
  <si>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</si>
  <si>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</si>
  <si>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</si>
  <si>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</si>
  <si>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</si>
  <si>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</si>
  <si>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</si>
  <si>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</si>
  <si>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</si>
  <si>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</si>
  <si>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</si>
  <si>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</si>
  <si>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</si>
  <si>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</si>
  <si>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</si>
  <si>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</si>
  <si>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</si>
  <si>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</si>
  <si>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</si>
  <si>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</si>
  <si>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</si>
  <si>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</si>
  <si>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</si>
  <si>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</si>
  <si>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</si>
  <si>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</si>
  <si>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</si>
  <si>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</si>
  <si>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</si>
  <si>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</si>
  <si>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</si>
  <si>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</si>
  <si>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</si>
  <si>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</si>
  <si>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</si>
  <si>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</si>
  <si>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</si>
  <si>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</si>
  <si>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</si>
  <si>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</si>
  <si>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</si>
  <si>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</si>
  <si>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</si>
  <si>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</si>
  <si>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</si>
  <si>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</si>
  <si>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</si>
  <si>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</si>
  <si>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</si>
  <si>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</si>
  <si>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</si>
  <si>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</si>
  <si>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</si>
  <si>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</si>
  <si>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</si>
  <si>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</si>
  <si>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</si>
  <si>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</si>
  <si>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</si>
  <si>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</si>
  <si>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</si>
  <si>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</si>
  <si>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</si>
  <si>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</si>
  <si>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</si>
  <si>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</si>
  <si>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</si>
  <si>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</si>
  <si>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</si>
  <si>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</si>
  <si>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</si>
  <si>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</si>
  <si>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</si>
  <si>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</si>
  <si>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</si>
  <si>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</si>
  <si>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</si>
  <si>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</si>
  <si>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</si>
  <si>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</si>
  <si>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</si>
  <si>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</si>
  <si>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</si>
  <si>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</si>
  <si>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</si>
  <si>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</si>
  <si>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</si>
  <si>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</si>
  <si>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</si>
  <si>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</si>
  <si>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</si>
  <si>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</si>
  <si>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</si>
  <si>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</si>
  <si>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</si>
  <si>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</si>
  <si>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</si>
  <si>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</si>
  <si>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</si>
  <si>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</si>
  <si>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</si>
  <si>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</si>
  <si>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</si>
  <si>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</si>
  <si>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</si>
  <si>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</si>
  <si>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</si>
  <si>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</si>
  <si>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</si>
  <si>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</si>
  <si>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</si>
  <si>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</si>
  <si>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</si>
  <si>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</si>
  <si>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</si>
  <si>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</si>
  <si>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</si>
  <si>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</si>
  <si>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</si>
  <si>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</si>
  <si>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</si>
  <si>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</si>
  <si>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</si>
  <si>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</si>
  <si>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</si>
  <si>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</si>
  <si>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</si>
  <si>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</si>
  <si>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</si>
  <si>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</si>
  <si>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</si>
  <si>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</si>
  <si>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</si>
  <si>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</si>
  <si>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</si>
  <si>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</si>
  <si>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</si>
  <si>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</si>
  <si>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</si>
  <si>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</si>
  <si>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</si>
  <si>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</si>
  <si>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</si>
  <si>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</si>
  <si>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</si>
  <si>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</si>
  <si>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</si>
  <si>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</si>
  <si>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</si>
  <si>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</si>
  <si>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</si>
  <si>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</si>
  <si>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</si>
  <si>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</si>
  <si>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</si>
  <si>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</si>
  <si>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</si>
  <si>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</si>
  <si>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</si>
  <si>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</si>
  <si>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</si>
  <si>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</si>
  <si>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</si>
  <si>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</si>
  <si>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</si>
  <si>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</si>
  <si>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</si>
  <si>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</si>
  <si>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</si>
  <si>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</si>
  <si>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</si>
  <si>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</si>
  <si>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</si>
  <si>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</si>
  <si>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</si>
  <si>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</si>
  <si>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</si>
  <si>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</si>
  <si>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</si>
  <si>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</si>
  <si>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</si>
  <si>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</si>
  <si>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</si>
  <si>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</si>
  <si>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</si>
  <si>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</si>
  <si>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</si>
  <si>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</si>
  <si>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</si>
  <si>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</si>
  <si>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</si>
  <si>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</si>
  <si>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</si>
  <si>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</si>
  <si>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</si>
  <si>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</si>
  <si>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</si>
  <si>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</si>
  <si>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</si>
  <si>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</si>
  <si>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</si>
  <si>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</si>
  <si>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</si>
  <si>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</si>
  <si>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</si>
  <si>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</si>
  <si>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</si>
  <si>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</si>
  <si>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</si>
  <si>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</si>
  <si>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</si>
  <si>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</si>
  <si>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</si>
  <si>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</si>
  <si>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</si>
  <si>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</si>
  <si>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</si>
  <si>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</si>
  <si>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</si>
  <si>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</si>
  <si>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</si>
  <si>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</si>
  <si>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</si>
  <si>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</si>
  <si>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</si>
  <si>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</si>
  <si>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</si>
  <si>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</si>
  <si>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</si>
  <si>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</si>
  <si>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</si>
  <si>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</si>
  <si>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</si>
  <si>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</si>
  <si>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</si>
  <si>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</si>
  <si>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</si>
  <si>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</si>
  <si>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</si>
  <si>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</si>
  <si>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</si>
  <si>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</si>
  <si>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</si>
  <si>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</si>
  <si>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</si>
  <si>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</si>
  <si>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</si>
  <si>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</si>
  <si>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</si>
  <si>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</si>
  <si>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</si>
  <si>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</si>
  <si>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</si>
  <si>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</si>
  <si>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</si>
  <si>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</si>
  <si>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</si>
  <si>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</si>
  <si>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</si>
  <si>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</si>
  <si>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</si>
  <si>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</si>
  <si>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</si>
  <si>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</si>
  <si>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</si>
  <si>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</si>
  <si>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</si>
  <si>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</si>
  <si>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</si>
  <si>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</si>
  <si>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</si>
  <si>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</si>
  <si>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</si>
  <si>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</si>
  <si>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</si>
  <si>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</si>
  <si>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</si>
  <si>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</si>
  <si>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</si>
  <si>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</si>
  <si>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</si>
  <si>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</si>
  <si>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</si>
  <si>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</si>
  <si>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</si>
  <si>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</si>
  <si>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</si>
  <si>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</si>
  <si>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</si>
  <si>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</si>
  <si>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</si>
  <si>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</si>
  <si>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</si>
  <si>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</si>
  <si>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</si>
  <si>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</si>
  <si>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</si>
  <si>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</si>
  <si>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</si>
  <si>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</si>
  <si>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</si>
  <si>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</si>
  <si>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</si>
  <si>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</si>
  <si>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</si>
  <si>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</si>
  <si>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</si>
  <si>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</si>
  <si>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</si>
  <si>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</si>
  <si>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</si>
  <si>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</si>
  <si>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</si>
  <si>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</si>
  <si>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</si>
  <si>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</si>
  <si>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</si>
  <si>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</si>
  <si>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</si>
  <si>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</si>
  <si>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</si>
  <si>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</si>
  <si>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</si>
  <si>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</si>
  <si>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</si>
  <si>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</si>
  <si>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</si>
  <si>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</si>
  <si>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</si>
  <si>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</si>
  <si>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</si>
  <si>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</si>
  <si>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</si>
  <si>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</si>
  <si>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</si>
  <si>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</si>
  <si>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</si>
  <si>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</si>
  <si>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</si>
  <si>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</si>
  <si>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</si>
  <si>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</si>
  <si>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</si>
  <si>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</si>
  <si>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</si>
  <si>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</si>
  <si>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</si>
  <si>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</si>
  <si>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</si>
  <si>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</si>
  <si>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</si>
  <si>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</si>
  <si>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</si>
  <si>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</si>
  <si>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</si>
  <si>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</si>
  <si>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</si>
  <si>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</si>
  <si>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</si>
  <si>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</si>
  <si>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</si>
  <si>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</si>
  <si>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</si>
  <si>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</si>
  <si>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</si>
  <si>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</si>
  <si>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</si>
  <si>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</si>
  <si>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</si>
  <si>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</si>
  <si>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</si>
  <si>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</si>
  <si>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</si>
  <si>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</si>
  <si>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</si>
  <si>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</si>
  <si>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</si>
  <si>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</si>
  <si>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</si>
  <si>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</si>
  <si>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</si>
  <si>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</si>
  <si>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</si>
  <si>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</si>
  <si>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</si>
  <si>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</si>
  <si>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</si>
  <si>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</si>
  <si>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</si>
  <si>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</si>
  <si>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</si>
  <si>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</si>
  <si>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</si>
  <si>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</si>
  <si>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</si>
  <si>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</si>
  <si>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</si>
  <si>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</si>
  <si>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</si>
  <si>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</si>
  <si>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</si>
  <si>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</si>
  <si>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</si>
  <si>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</si>
  <si>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</si>
  <si>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</si>
  <si>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</si>
  <si>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</si>
  <si>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</si>
  <si>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</si>
  <si>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</si>
  <si>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</si>
  <si>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</si>
  <si>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</si>
  <si>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</si>
  <si>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</si>
  <si>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</si>
  <si>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</si>
  <si>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</si>
  <si>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</si>
  <si>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</si>
  <si>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</si>
  <si>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</si>
  <si>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</si>
  <si>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</si>
  <si>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</si>
  <si>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</si>
  <si>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</si>
  <si>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</si>
  <si>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</si>
  <si>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</si>
  <si>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</si>
  <si>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</si>
  <si>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</si>
  <si>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</si>
  <si>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</si>
  <si>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</si>
  <si>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</si>
  <si>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</si>
  <si>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</si>
  <si>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</si>
  <si>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</si>
  <si>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</si>
  <si>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</si>
  <si>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</si>
  <si>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</si>
  <si>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</si>
  <si>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</si>
  <si>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</si>
  <si>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</si>
  <si>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</si>
  <si>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</si>
  <si>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</si>
  <si>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</si>
  <si>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</si>
  <si>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</si>
  <si>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</si>
  <si>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</si>
  <si>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</si>
  <si>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</si>
  <si>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</si>
  <si>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</si>
  <si>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</si>
  <si>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</si>
  <si>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</si>
  <si>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</si>
  <si>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</si>
  <si>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</si>
  <si>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</si>
  <si>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</si>
  <si>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</si>
  <si>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</si>
  <si>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</si>
  <si>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</si>
  <si>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</si>
  <si>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</si>
  <si>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</si>
  <si>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</si>
  <si>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</si>
  <si>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</si>
  <si>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</si>
  <si>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</si>
  <si>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</si>
  <si>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</si>
  <si>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</si>
  <si>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</si>
  <si>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</si>
  <si>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</si>
  <si>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</si>
  <si>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</si>
  <si>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</si>
  <si>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</si>
  <si>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</si>
  <si>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</si>
  <si>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</si>
  <si>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</si>
  <si>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</si>
  <si>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</si>
  <si>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</si>
  <si>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</si>
  <si>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</si>
  <si>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</si>
  <si>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</si>
  <si>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</si>
  <si>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</si>
  <si>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</si>
  <si>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</si>
  <si>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</si>
  <si>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</si>
  <si>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</si>
  <si>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</si>
  <si>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</si>
  <si>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</si>
  <si>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</si>
  <si>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</si>
  <si>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</si>
  <si>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</si>
  <si>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</si>
  <si>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</si>
  <si>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</si>
  <si>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</si>
  <si>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</si>
  <si>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</si>
  <si>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</si>
  <si>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</si>
  <si>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</si>
  <si>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</si>
  <si>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</si>
  <si>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</si>
  <si>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</si>
  <si>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</si>
  <si>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</si>
  <si>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</si>
  <si>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</si>
  <si>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</si>
  <si>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</si>
  <si>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</si>
  <si>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</si>
  <si>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</si>
  <si>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</si>
  <si>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</si>
  <si>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</si>
  <si>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</si>
  <si>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</si>
  <si>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</si>
  <si>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</si>
  <si>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</si>
  <si>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</si>
  <si>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</si>
  <si>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</si>
  <si>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</si>
  <si>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</si>
  <si>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</si>
  <si>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LA CONECCION ES DE ACERO INOX.-</t>
  </si>
  <si>
    <t>Luis Barriento Nuñez</t>
  </si>
  <si>
    <t>CINTA EMPAQUETADURA 3/4 12MTS  TAIWAN</t>
  </si>
  <si>
    <t>CINTA EMPAQUETADURA 3/4 12 MTS DUPONT</t>
  </si>
  <si>
    <t>DOS ESTRELLAS</t>
  </si>
  <si>
    <t>CINTA EMPAQUETADURA 3/4 12MTS  PARA GAS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</si>
</sst>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1">
      <selection activeCell="K2" sqref="K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1410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3" t="str">
        <f>VLOOKUP(D4,CLIENTES,4,FALSE)</f>
        <v>AV.PDTE.FREI MONTALVA 3899</v>
      </c>
      <c r="F5" s="123"/>
      <c r="G5" s="123"/>
      <c r="H5" s="123"/>
      <c r="I5" s="123"/>
      <c r="J5" s="124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5">
        <f>VLOOKUP(D4,CLIENTES,5,FALSE)</f>
        <v>0</v>
      </c>
      <c r="G6" s="125"/>
      <c r="H6" s="125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5" t="str">
        <f>VLOOKUP(D4,CLIENTES,6,FALSE)</f>
        <v>CONCHALI</v>
      </c>
      <c r="G7" s="125"/>
      <c r="H7" s="125"/>
      <c r="I7" s="42" t="s">
        <v>26</v>
      </c>
      <c r="J7" s="101" t="str">
        <f>VLOOKUP(D4,CLIENTES,8,FALSE)</f>
        <v>Luis Barriento Nuñez</v>
      </c>
    </row>
    <row r="8" spans="2:12" ht="15.75" thickBot="1">
      <c r="B8" s="121" t="s">
        <v>28</v>
      </c>
      <c r="C8" s="122"/>
      <c r="D8" s="99">
        <f>VLOOKUP(D4,CLIENTES,7,FALSE)</f>
        <v>0</v>
      </c>
      <c r="E8" s="42" t="s">
        <v>11</v>
      </c>
      <c r="F8" s="126">
        <f>VLOOKUP(D4,CLIENTES,12,FALSE)</f>
        <v>0</v>
      </c>
      <c r="G8" s="126"/>
      <c r="H8" s="126"/>
      <c r="I8" s="42" t="s">
        <v>14</v>
      </c>
      <c r="J8" s="45">
        <f ca="1">TODAY()</f>
        <v>41682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30" t="s">
        <v>24</v>
      </c>
      <c r="D10" s="131"/>
      <c r="E10" s="132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598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7" t="s">
        <v>596</v>
      </c>
      <c r="D11" s="128"/>
      <c r="E11" s="129"/>
      <c r="F11" s="104">
        <v>50</v>
      </c>
      <c r="G11" s="111" t="s">
        <v>23</v>
      </c>
      <c r="H11" s="85">
        <f>VLOOKUP(B11,COTIZADO,8,FALSE)</f>
        <v>1556.8000000000002</v>
      </c>
      <c r="I11" s="86"/>
      <c r="J11" s="87">
        <f aca="true" t="shared" si="0" ref="J11:J28">F11*H11*(1-I11/100)</f>
        <v>77840.00000000001</v>
      </c>
      <c r="K11" s="28">
        <v>1</v>
      </c>
      <c r="L11" s="29"/>
      <c r="M11" s="29">
        <v>973</v>
      </c>
      <c r="N11" s="29"/>
      <c r="O11" s="29"/>
      <c r="P11" s="30">
        <v>1.6</v>
      </c>
      <c r="Q11" s="31">
        <f>M11</f>
        <v>973</v>
      </c>
      <c r="R11" s="35">
        <f>Q11*P11</f>
        <v>1556.8000000000002</v>
      </c>
    </row>
    <row r="12" spans="2:18" ht="15">
      <c r="B12" s="114">
        <v>2</v>
      </c>
      <c r="C12" s="118" t="s">
        <v>599</v>
      </c>
      <c r="D12" s="119"/>
      <c r="E12" s="120"/>
      <c r="F12" s="103">
        <v>50</v>
      </c>
      <c r="G12" s="112" t="s">
        <v>23</v>
      </c>
      <c r="H12" s="88">
        <f aca="true" t="shared" si="1" ref="H12:H28">VLOOKUP(B12,COTIZADO,8,FALSE)</f>
        <v>3531.2000000000003</v>
      </c>
      <c r="I12" s="89">
        <v>0</v>
      </c>
      <c r="J12" s="90">
        <f t="shared" si="0"/>
        <v>176560</v>
      </c>
      <c r="K12" s="28">
        <v>2</v>
      </c>
      <c r="L12" s="29"/>
      <c r="M12" s="29">
        <v>2207</v>
      </c>
      <c r="N12" s="29"/>
      <c r="O12" s="29"/>
      <c r="P12" s="30">
        <v>1.6</v>
      </c>
      <c r="Q12" s="31">
        <f>M12</f>
        <v>2207</v>
      </c>
      <c r="R12" s="35">
        <f aca="true" t="shared" si="2" ref="R12:R28">Q12*P12</f>
        <v>3531.2000000000003</v>
      </c>
    </row>
    <row r="13" spans="2:18" ht="15">
      <c r="B13" s="114">
        <v>3</v>
      </c>
      <c r="C13" s="118" t="s">
        <v>597</v>
      </c>
      <c r="D13" s="119"/>
      <c r="E13" s="120"/>
      <c r="F13" s="103">
        <v>50</v>
      </c>
      <c r="G13" s="112" t="s">
        <v>23</v>
      </c>
      <c r="H13" s="88">
        <f t="shared" si="1"/>
        <v>2288</v>
      </c>
      <c r="I13" s="89">
        <v>0</v>
      </c>
      <c r="J13" s="90">
        <f t="shared" si="0"/>
        <v>114400</v>
      </c>
      <c r="K13" s="28">
        <v>3</v>
      </c>
      <c r="L13" s="29"/>
      <c r="M13" s="29">
        <v>1430</v>
      </c>
      <c r="N13" s="29"/>
      <c r="O13" s="29"/>
      <c r="P13" s="30">
        <v>1.6</v>
      </c>
      <c r="Q13" s="31">
        <f>M13</f>
        <v>1430</v>
      </c>
      <c r="R13" s="35">
        <f t="shared" si="2"/>
        <v>2288</v>
      </c>
    </row>
    <row r="14" spans="2:18" ht="15">
      <c r="B14" s="106">
        <v>4</v>
      </c>
      <c r="C14" s="118"/>
      <c r="D14" s="119"/>
      <c r="E14" s="120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>+L14</f>
        <v>0</v>
      </c>
      <c r="R14" s="35">
        <f t="shared" si="2"/>
        <v>0</v>
      </c>
    </row>
    <row r="15" spans="2:18" ht="15">
      <c r="B15" s="106">
        <v>5</v>
      </c>
      <c r="C15" s="118"/>
      <c r="D15" s="119"/>
      <c r="E15" s="120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1.5</v>
      </c>
      <c r="Q15" s="31">
        <f>+L15</f>
        <v>0</v>
      </c>
      <c r="R15" s="35">
        <f t="shared" si="2"/>
        <v>0</v>
      </c>
    </row>
    <row r="16" spans="2:18" ht="15">
      <c r="B16" s="106">
        <v>6</v>
      </c>
      <c r="C16" s="118"/>
      <c r="D16" s="119"/>
      <c r="E16" s="120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8"/>
      <c r="D17" s="119"/>
      <c r="E17" s="120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8"/>
      <c r="D18" s="119"/>
      <c r="E18" s="120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15"/>
      <c r="D19" s="116"/>
      <c r="E19" s="117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15"/>
      <c r="D20" s="116"/>
      <c r="E20" s="117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15"/>
      <c r="D21" s="116"/>
      <c r="E21" s="117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15"/>
      <c r="D22" s="116"/>
      <c r="E22" s="117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15"/>
      <c r="D23" s="116"/>
      <c r="E23" s="117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15"/>
      <c r="D24" s="116"/>
      <c r="E24" s="117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 t="s">
        <v>594</v>
      </c>
      <c r="E29" s="42"/>
      <c r="F29" s="63"/>
      <c r="G29" s="64" t="s">
        <v>3</v>
      </c>
      <c r="H29" s="65"/>
      <c r="I29" s="66"/>
      <c r="J29" s="67">
        <f>SUM(J11:J28)</f>
        <v>368800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368800</v>
      </c>
      <c r="M31" s="127"/>
      <c r="N31" s="128"/>
      <c r="O31" s="129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70072</v>
      </c>
      <c r="M32" s="118"/>
      <c r="N32" s="119"/>
      <c r="O32" s="120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438872</v>
      </c>
      <c r="M33" s="118"/>
      <c r="N33" s="119"/>
      <c r="O33" s="120"/>
      <c r="P33" s="29"/>
      <c r="Q33" s="29"/>
      <c r="W33" s="109"/>
    </row>
    <row r="34" spans="13:23" ht="15">
      <c r="M34" s="118"/>
      <c r="N34" s="119"/>
      <c r="O34" s="120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  <mergeCell ref="B8:C8"/>
    <mergeCell ref="E5:J5"/>
    <mergeCell ref="F6:H6"/>
    <mergeCell ref="F7:H7"/>
    <mergeCell ref="F8:H8"/>
    <mergeCell ref="C12:E12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595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2014-02-12T18:58:39Z</cp:lastPrinted>
  <dcterms:created xsi:type="dcterms:W3CDTF">2013-07-12T05:01:37Z</dcterms:created>
  <dcterms:modified xsi:type="dcterms:W3CDTF">2014-02-12T19:05:08Z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