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<sst xmlns="http://schemas.openxmlformats.org/spreadsheetml/2006/main" count="833" uniqueCount="605">
  <si>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</si>
  <si>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</si>
  <si>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</si>
  <si>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</si>
  <si>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</si>
  <si>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</si>
  <si>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</si>
  <si>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</si>
  <si>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</si>
  <si>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</si>
  <si>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</si>
  <si>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</si>
  <si>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</si>
  <si>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</si>
  <si>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</si>
  <si>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</si>
  <si>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</si>
  <si>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</si>
  <si>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</si>
  <si>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</si>
  <si>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</si>
  <si>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</si>
  <si>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</si>
  <si>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</si>
  <si>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</si>
  <si>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</si>
  <si>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</si>
  <si>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</si>
  <si>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</si>
  <si>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</si>
  <si>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</si>
  <si>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</si>
  <si>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</si>
  <si>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</si>
  <si>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</si>
  <si>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</si>
  <si>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</si>
  <si>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</si>
  <si>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</si>
  <si>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</si>
  <si>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</si>
  <si>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</si>
  <si>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</si>
  <si>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</si>
  <si>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</si>
  <si>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</si>
  <si>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</si>
  <si>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</si>
  <si>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</si>
  <si>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</si>
  <si>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</si>
  <si>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</si>
  <si>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</si>
  <si>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</si>
  <si>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</si>
  <si>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</si>
  <si>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</si>
  <si>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</si>
  <si>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</si>
  <si>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</si>
  <si>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</si>
  <si>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</si>
  <si>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</si>
  <si>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</si>
  <si>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</si>
  <si>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</si>
  <si>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</si>
  <si>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</si>
  <si>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</si>
  <si>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</si>
  <si>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</si>
  <si>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</si>
  <si>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</si>
  <si>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</si>
  <si>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</si>
  <si>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</si>
  <si>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</si>
  <si>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</si>
  <si>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</si>
  <si>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</si>
  <si>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</si>
  <si>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</si>
  <si>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</si>
  <si>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</si>
  <si>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</si>
  <si>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</si>
  <si>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</si>
  <si>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</si>
  <si>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</si>
  <si>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</si>
  <si>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</si>
  <si>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</si>
  <si>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</si>
  <si>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</si>
  <si>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</si>
  <si>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</si>
  <si>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</si>
  <si>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</si>
  <si>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</si>
  <si>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</si>
  <si>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</si>
  <si>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</si>
  <si>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</si>
  <si>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</si>
  <si>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</si>
  <si>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</si>
  <si>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</si>
  <si>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</si>
  <si>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</si>
  <si>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</si>
  <si>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</si>
  <si>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</si>
  <si>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</si>
  <si>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</si>
  <si>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</si>
  <si>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</si>
  <si>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</si>
  <si>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</si>
  <si>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</si>
  <si>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</si>
  <si>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</si>
  <si>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</si>
  <si>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</si>
  <si>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</si>
  <si>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</si>
  <si>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</si>
  <si>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</si>
  <si>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</si>
  <si>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</si>
  <si>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</si>
  <si>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</si>
  <si>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</si>
  <si>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</si>
  <si>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</si>
  <si>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</si>
  <si>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</si>
  <si>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</si>
  <si>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</si>
  <si>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</si>
  <si>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</si>
  <si>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</si>
  <si>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</si>
  <si>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</si>
  <si>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</si>
  <si>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</si>
  <si>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</si>
  <si>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</si>
  <si>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</si>
  <si>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</si>
  <si>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</si>
  <si>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</si>
  <si>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</si>
  <si>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</si>
  <si>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</si>
  <si>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</si>
  <si>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</si>
  <si>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</si>
  <si>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</si>
  <si>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</si>
  <si>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</si>
  <si>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</si>
  <si>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</si>
  <si>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</si>
  <si>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</si>
  <si>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</si>
  <si>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</si>
  <si>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</si>
  <si>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</si>
  <si>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</si>
  <si>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</si>
  <si>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</si>
  <si>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</si>
  <si>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</si>
  <si>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</si>
  <si>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</si>
  <si>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</si>
  <si>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</si>
  <si>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</si>
  <si>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</si>
  <si>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</si>
  <si>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</si>
  <si>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</si>
  <si>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</si>
  <si>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</si>
  <si>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</si>
  <si>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</si>
  <si>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</si>
  <si>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</si>
  <si>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</si>
  <si>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</si>
  <si>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</si>
  <si>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</si>
  <si>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</si>
  <si>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</si>
  <si>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</si>
  <si>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</si>
  <si>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</si>
  <si>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</si>
  <si>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</si>
  <si>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</si>
  <si>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</si>
  <si>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</si>
  <si>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</si>
  <si>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</si>
  <si>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</si>
  <si>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</si>
  <si>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</si>
  <si>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</si>
  <si>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</si>
  <si>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</si>
  <si>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</si>
  <si>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</si>
  <si>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</si>
  <si>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</si>
  <si>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</si>
  <si>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</si>
  <si>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</si>
  <si>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</si>
  <si>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</si>
  <si>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</si>
  <si>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</si>
  <si>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</si>
  <si>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</si>
  <si>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</si>
  <si>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</si>
  <si>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</si>
  <si>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</si>
  <si>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</si>
  <si>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</si>
  <si>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</si>
  <si>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</si>
  <si>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</si>
  <si>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</si>
  <si>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</si>
  <si>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</si>
  <si>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</si>
  <si>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</si>
  <si>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</si>
  <si>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</si>
  <si>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</si>
  <si>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</si>
  <si>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</si>
  <si>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</si>
  <si>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</si>
  <si>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</si>
  <si>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</si>
  <si>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</si>
  <si>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</si>
  <si>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</si>
  <si>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</si>
  <si>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</si>
  <si>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</si>
  <si>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</si>
  <si>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</si>
  <si>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</si>
  <si>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</si>
  <si>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</si>
  <si>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</si>
  <si>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</si>
  <si>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</si>
  <si>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</si>
  <si>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</si>
  <si>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</si>
  <si>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</si>
  <si>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</si>
  <si>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</si>
  <si>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</si>
  <si>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</si>
  <si>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</si>
  <si>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</si>
  <si>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</si>
  <si>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</si>
  <si>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</si>
  <si>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</si>
  <si>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</si>
  <si>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</si>
  <si>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</si>
  <si>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</si>
  <si>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</si>
  <si>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</si>
  <si>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</si>
  <si>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</si>
  <si>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</si>
  <si>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</si>
  <si>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</si>
  <si>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</si>
  <si>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</si>
  <si>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</si>
  <si>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</si>
  <si>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</si>
  <si>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</si>
  <si>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</si>
  <si>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</si>
  <si>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</si>
  <si>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</si>
  <si>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</si>
  <si>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</si>
  <si>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</si>
  <si>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</si>
  <si>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</si>
  <si>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</si>
  <si>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</si>
  <si>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</si>
  <si>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</si>
  <si>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</si>
  <si>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</si>
  <si>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</si>
  <si>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</si>
  <si>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</si>
  <si>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</si>
  <si>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</si>
  <si>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</si>
  <si>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</si>
  <si>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</si>
  <si>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</si>
  <si>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</si>
  <si>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</si>
  <si>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</si>
  <si>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</si>
  <si>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</si>
  <si>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</si>
  <si>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</si>
  <si>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</si>
  <si>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</si>
  <si>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</si>
  <si>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</si>
  <si>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</si>
  <si>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</si>
  <si>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</si>
  <si>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</si>
  <si>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</si>
  <si>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</si>
  <si>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</si>
  <si>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</si>
  <si>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</si>
  <si>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</si>
  <si>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</si>
  <si>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</si>
  <si>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</si>
  <si>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</si>
  <si>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</si>
  <si>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</si>
  <si>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</si>
  <si>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</si>
  <si>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</si>
  <si>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</si>
  <si>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</si>
  <si>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</si>
  <si>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</si>
  <si>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</si>
  <si>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</si>
  <si>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</si>
  <si>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</si>
  <si>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</si>
  <si>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</si>
  <si>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</si>
  <si>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</si>
  <si>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</si>
  <si>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</si>
  <si>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</si>
  <si>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</si>
  <si>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</si>
  <si>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</si>
  <si>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</si>
  <si>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</si>
  <si>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</si>
  <si>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</si>
  <si>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</si>
  <si>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</si>
  <si>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</si>
  <si>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</si>
  <si>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</si>
  <si>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</si>
  <si>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</si>
  <si>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</si>
  <si>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</si>
  <si>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</si>
  <si>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</si>
  <si>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</si>
  <si>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</si>
  <si>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</si>
  <si>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</si>
  <si>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</si>
  <si>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</si>
  <si>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</si>
  <si>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</si>
  <si>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</si>
  <si>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</si>
  <si>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</si>
  <si>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</si>
  <si>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</si>
  <si>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</si>
  <si>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</si>
  <si>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</si>
  <si>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</si>
  <si>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</si>
  <si>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</si>
  <si>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</si>
  <si>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</si>
  <si>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</si>
  <si>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</si>
  <si>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</si>
  <si>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</si>
  <si>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</si>
  <si>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</si>
  <si>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</si>
  <si>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</si>
  <si>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</si>
  <si>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</si>
  <si>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</si>
  <si>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</si>
  <si>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</si>
  <si>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</si>
  <si>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</si>
  <si>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</si>
  <si>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</si>
  <si>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</si>
  <si>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</si>
  <si>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</si>
  <si>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</si>
  <si>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</si>
  <si>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</si>
  <si>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</si>
  <si>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</si>
  <si>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</si>
  <si>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</si>
  <si>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</si>
  <si>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</si>
  <si>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</si>
  <si>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</si>
  <si>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</si>
  <si>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</si>
  <si>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</si>
  <si>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</si>
  <si>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</si>
  <si>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</si>
  <si>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</si>
  <si>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</si>
  <si>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</si>
  <si>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</si>
  <si>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</si>
  <si>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</si>
  <si>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</si>
  <si>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</si>
  <si>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</si>
  <si>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</si>
  <si>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</si>
  <si>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</si>
  <si>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</si>
  <si>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</si>
  <si>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</si>
  <si>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</si>
  <si>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</si>
  <si>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</si>
  <si>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</si>
  <si>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</si>
  <si>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</si>
  <si>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</si>
  <si>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</si>
  <si>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</si>
  <si>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</si>
  <si>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</si>
  <si>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</si>
  <si>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</si>
  <si>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</si>
  <si>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</si>
  <si>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</si>
  <si>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</si>
  <si>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</si>
  <si>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</si>
  <si>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</si>
  <si>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</si>
  <si>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</si>
  <si>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</si>
  <si>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</si>
  <si>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</si>
  <si>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</si>
  <si>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</si>
  <si>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</si>
  <si>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</si>
  <si>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</si>
  <si>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</si>
  <si>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</si>
  <si>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</si>
  <si>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</si>
  <si>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</si>
  <si>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</si>
  <si>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</si>
  <si>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</si>
  <si>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</si>
  <si>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</si>
  <si>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</si>
  <si>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</si>
  <si>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</si>
  <si>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</si>
  <si>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</si>
  <si>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</si>
  <si>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</si>
  <si>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</si>
  <si>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</si>
  <si>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</si>
  <si>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</si>
  <si>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</si>
  <si>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</si>
  <si>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</si>
  <si>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</si>
  <si>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</si>
  <si>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</si>
  <si>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</si>
  <si>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</si>
  <si>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</si>
  <si>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</si>
  <si>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</si>
  <si>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</si>
  <si>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</si>
  <si>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</si>
  <si>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</si>
  <si>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</si>
  <si>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</si>
  <si>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</si>
  <si>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</si>
  <si>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</si>
  <si>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</si>
  <si>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</si>
  <si>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</si>
  <si>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</si>
  <si>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</si>
  <si>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</si>
  <si>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</si>
  <si>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</si>
  <si>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</si>
  <si>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</si>
  <si>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</si>
  <si>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</si>
  <si>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</si>
  <si>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</si>
  <si>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</si>
  <si>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</si>
  <si>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</si>
  <si>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</si>
  <si>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</si>
  <si>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</si>
  <si>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</si>
  <si>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</si>
  <si>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</si>
  <si>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</si>
  <si>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</si>
  <si>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</si>
  <si>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</si>
  <si>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</si>
  <si>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</si>
  <si>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</si>
  <si>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</si>
  <si>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</si>
  <si>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</si>
  <si>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</si>
  <si>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</si>
  <si>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</si>
  <si>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</si>
  <si>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</si>
  <si>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</si>
  <si>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</si>
  <si>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</si>
  <si>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</si>
  <si>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</si>
  <si>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</si>
  <si>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</si>
  <si>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</si>
  <si>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</si>
  <si>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</si>
  <si>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</si>
  <si>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</si>
  <si>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</si>
  <si>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</si>
  <si>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</si>
  <si>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</si>
  <si>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</si>
  <si>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</si>
  <si>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</si>
  <si>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</si>
  <si>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</si>
  <si>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</si>
  <si>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</si>
  <si>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</si>
  <si>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</si>
  <si>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</si>
  <si>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</si>
  <si>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</si>
  <si>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</si>
  <si>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</si>
  <si>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</si>
  <si>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</si>
  <si>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</si>
  <si>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</si>
  <si>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 xml:space="preserve">METROS </t>
  </si>
  <si>
    <t>LA CONECCION ES DE ACERO INOX.-</t>
  </si>
  <si>
    <t>Luis Barriento Nuñez</t>
  </si>
  <si>
    <t>allen</t>
  </si>
  <si>
    <t>ACERMET</t>
  </si>
  <si>
    <t>TUBO ACERO INOX 32mm  (Tira 5,8) e: 1.5 mm</t>
  </si>
  <si>
    <t>TIRA DE CAÑERIA DE 11/4" INOX SCH10 (e: 2.11 mm)</t>
  </si>
  <si>
    <t>tira</t>
  </si>
  <si>
    <t>OTERO</t>
  </si>
  <si>
    <t>SUMINOX</t>
  </si>
  <si>
    <t>1358A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</si>
</sst>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 t="s">
        <v>604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2" t="str">
        <f>VLOOKUP(D4,CLIENTES,4,FALSE)</f>
        <v>AV.PDTE.FREI MONTALVA 3899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4">
        <f>VLOOKUP(D4,CLIENTES,5,FALSE)</f>
        <v>0</v>
      </c>
      <c r="G6" s="124"/>
      <c r="H6" s="124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4" t="str">
        <f>VLOOKUP(D4,CLIENTES,6,FALSE)</f>
        <v>CONCHALI</v>
      </c>
      <c r="G7" s="124"/>
      <c r="H7" s="124"/>
      <c r="I7" s="42" t="s">
        <v>26</v>
      </c>
      <c r="J7" s="101" t="str">
        <f>VLOOKUP(D4,CLIENTES,8,FALSE)</f>
        <v>Luis Barriento Nuñez</v>
      </c>
    </row>
    <row r="8" spans="2:12" ht="15.75" thickBot="1">
      <c r="B8" s="120" t="s">
        <v>28</v>
      </c>
      <c r="C8" s="121"/>
      <c r="D8" s="99">
        <f>VLOOKUP(D4,CLIENTES,7,FALSE)</f>
        <v>0</v>
      </c>
      <c r="E8" s="42" t="s">
        <v>11</v>
      </c>
      <c r="F8" s="125">
        <f>VLOOKUP(D4,CLIENTES,12,FALSE)</f>
        <v>0</v>
      </c>
      <c r="G8" s="125"/>
      <c r="H8" s="125"/>
      <c r="I8" s="42" t="s">
        <v>14</v>
      </c>
      <c r="J8" s="45">
        <f ca="1">TODAY()</f>
        <v>41661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603</v>
      </c>
      <c r="M10" s="25" t="s">
        <v>597</v>
      </c>
      <c r="N10" s="25" t="s">
        <v>598</v>
      </c>
      <c r="O10" s="25" t="s">
        <v>602</v>
      </c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599</v>
      </c>
      <c r="D11" s="127"/>
      <c r="E11" s="128"/>
      <c r="F11" s="104">
        <v>6</v>
      </c>
      <c r="G11" s="111" t="s">
        <v>594</v>
      </c>
      <c r="H11" s="85">
        <f>VLOOKUP(B11,COTIZADO,8,FALSE)</f>
        <v>6137.6</v>
      </c>
      <c r="I11" s="86"/>
      <c r="J11" s="87">
        <f aca="true" t="shared" si="0" ref="J11:J28">F11*H11*(1-I11/100)</f>
        <v>36825.600000000006</v>
      </c>
      <c r="K11" s="28">
        <v>1</v>
      </c>
      <c r="L11" s="29"/>
      <c r="M11" s="29">
        <v>3836</v>
      </c>
      <c r="N11" s="29">
        <v>16800</v>
      </c>
      <c r="O11" s="29"/>
      <c r="P11" s="30">
        <v>1.6</v>
      </c>
      <c r="Q11" s="31">
        <f>M11</f>
        <v>3836</v>
      </c>
      <c r="R11" s="35">
        <f>Q11*P11</f>
        <v>6137.6</v>
      </c>
    </row>
    <row r="12" spans="2:18" ht="15">
      <c r="B12" s="132">
        <v>2</v>
      </c>
      <c r="C12" s="117" t="s">
        <v>600</v>
      </c>
      <c r="D12" s="118"/>
      <c r="E12" s="119"/>
      <c r="F12" s="103">
        <v>1</v>
      </c>
      <c r="G12" s="112" t="s">
        <v>601</v>
      </c>
      <c r="H12" s="88">
        <f aca="true" t="shared" si="1" ref="H12:H28">VLOOKUP(B12,COTIZADO,8,FALSE)</f>
        <v>67410</v>
      </c>
      <c r="I12" s="89">
        <v>0</v>
      </c>
      <c r="J12" s="90">
        <f t="shared" si="0"/>
        <v>67410</v>
      </c>
      <c r="K12" s="28">
        <v>2</v>
      </c>
      <c r="L12" s="29"/>
      <c r="M12" s="29"/>
      <c r="N12" s="29">
        <v>44940</v>
      </c>
      <c r="O12" s="29">
        <f>8680*6</f>
        <v>52080</v>
      </c>
      <c r="P12" s="30">
        <v>1.5</v>
      </c>
      <c r="Q12" s="31">
        <f>+N12</f>
        <v>44940</v>
      </c>
      <c r="R12" s="35">
        <f aca="true" t="shared" si="2" ref="R12:R28">Q12*P12</f>
        <v>67410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N13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>+L15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4"/>
      <c r="D19" s="115"/>
      <c r="E19" s="11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4"/>
      <c r="D20" s="115"/>
      <c r="E20" s="11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4"/>
      <c r="D21" s="115"/>
      <c r="E21" s="11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4"/>
      <c r="D22" s="115"/>
      <c r="E22" s="11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4"/>
      <c r="D23" s="115"/>
      <c r="E23" s="11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4"/>
      <c r="D24" s="115"/>
      <c r="E24" s="11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 t="s">
        <v>595</v>
      </c>
      <c r="E29" s="42"/>
      <c r="F29" s="63"/>
      <c r="G29" s="64" t="s">
        <v>3</v>
      </c>
      <c r="H29" s="65"/>
      <c r="I29" s="66"/>
      <c r="J29" s="67">
        <f>SUM(J11:J28)</f>
        <v>104235.6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104235.6</v>
      </c>
      <c r="M31" s="126"/>
      <c r="N31" s="127"/>
      <c r="O31" s="128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19804.764000000003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124040.364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596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2014-01-13T20:57:28Z</cp:lastPrinted>
  <dcterms:created xsi:type="dcterms:W3CDTF">2013-07-12T05:01:37Z</dcterms:created>
  <dcterms:modified xsi:type="dcterms:W3CDTF">2014-01-22T15:17:36Z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