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<sst xmlns="http://schemas.openxmlformats.org/spreadsheetml/2006/main" count="829" uniqueCount="599">
  <si>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</si>
  <si>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</si>
  <si>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</si>
  <si>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</si>
  <si>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</si>
  <si>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</si>
  <si>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</si>
  <si>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</si>
  <si>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</si>
  <si>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</si>
  <si>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</si>
  <si>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</si>
  <si>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</si>
  <si>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</si>
  <si>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</si>
  <si>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</si>
  <si>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</si>
  <si>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</si>
  <si>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</si>
  <si>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</si>
  <si>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</si>
  <si>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</si>
  <si>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</si>
  <si>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</si>
  <si>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</si>
  <si>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</si>
  <si>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</si>
  <si>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</si>
  <si>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</si>
  <si>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</si>
  <si>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</si>
  <si>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</si>
  <si>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</si>
  <si>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</si>
  <si>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</si>
  <si>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</si>
  <si>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</si>
  <si>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</si>
  <si>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</si>
  <si>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</si>
  <si>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</si>
  <si>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</si>
  <si>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</si>
  <si>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</si>
  <si>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</si>
  <si>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</si>
  <si>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</si>
  <si>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</si>
  <si>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</si>
  <si>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</si>
  <si>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</si>
  <si>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</si>
  <si>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</si>
  <si>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</si>
  <si>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</si>
  <si>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</si>
  <si>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</si>
  <si>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</si>
  <si>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</si>
  <si>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</si>
  <si>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</si>
  <si>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</si>
  <si>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</si>
  <si>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</si>
  <si>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</si>
  <si>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</si>
  <si>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</si>
  <si>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</si>
  <si>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</si>
  <si>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</si>
  <si>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</si>
  <si>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</si>
  <si>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</si>
  <si>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</si>
  <si>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</si>
  <si>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</si>
  <si>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</si>
  <si>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</si>
  <si>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</si>
  <si>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</si>
  <si>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</si>
  <si>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</si>
  <si>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</si>
  <si>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</si>
  <si>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</si>
  <si>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</si>
  <si>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</si>
  <si>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</si>
  <si>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</si>
  <si>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</si>
  <si>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</si>
  <si>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</si>
  <si>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</si>
  <si>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</si>
  <si>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</si>
  <si>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</si>
  <si>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</si>
  <si>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</si>
  <si>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</si>
  <si>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</si>
  <si>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</si>
  <si>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</si>
  <si>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</si>
  <si>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</si>
  <si>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</si>
  <si>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</si>
  <si>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</si>
  <si>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</si>
  <si>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</si>
  <si>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</si>
  <si>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</si>
  <si>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</si>
  <si>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</si>
  <si>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</si>
  <si>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</si>
  <si>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</si>
  <si>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</si>
  <si>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</si>
  <si>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</si>
  <si>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</si>
  <si>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</si>
  <si>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</si>
  <si>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</si>
  <si>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</si>
  <si>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</si>
  <si>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</si>
  <si>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</si>
  <si>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</si>
  <si>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</si>
  <si>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</si>
  <si>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</si>
  <si>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</si>
  <si>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</si>
  <si>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</si>
  <si>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</si>
  <si>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</si>
  <si>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</si>
  <si>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</si>
  <si>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</si>
  <si>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</si>
  <si>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</si>
  <si>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</si>
  <si>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</si>
  <si>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</si>
  <si>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</si>
  <si>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</si>
  <si>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</si>
  <si>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</si>
  <si>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</si>
  <si>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</si>
  <si>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</si>
  <si>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</si>
  <si>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</si>
  <si>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</si>
  <si>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</si>
  <si>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</si>
  <si>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</si>
  <si>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</si>
  <si>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</si>
  <si>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</si>
  <si>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</si>
  <si>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</si>
  <si>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</si>
  <si>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</si>
  <si>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</si>
  <si>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</si>
  <si>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</si>
  <si>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</si>
  <si>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</si>
  <si>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</si>
  <si>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</si>
  <si>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</si>
  <si>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</si>
  <si>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</si>
  <si>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</si>
  <si>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</si>
  <si>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</si>
  <si>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</si>
  <si>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</si>
  <si>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</si>
  <si>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</si>
  <si>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</si>
  <si>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</si>
  <si>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</si>
  <si>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</si>
  <si>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</si>
  <si>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</si>
  <si>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</si>
  <si>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</si>
  <si>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</si>
  <si>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</si>
  <si>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</si>
  <si>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</si>
  <si>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</si>
  <si>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</si>
  <si>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</si>
  <si>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</si>
  <si>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</si>
  <si>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</si>
  <si>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</si>
  <si>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</si>
  <si>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</si>
  <si>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</si>
  <si>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</si>
  <si>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</si>
  <si>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</si>
  <si>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</si>
  <si>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</si>
  <si>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</si>
  <si>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</si>
  <si>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</si>
  <si>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</si>
  <si>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</si>
  <si>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</si>
  <si>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</si>
  <si>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</si>
  <si>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</si>
  <si>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</si>
  <si>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</si>
  <si>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</si>
  <si>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</si>
  <si>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</si>
  <si>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</si>
  <si>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</si>
  <si>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</si>
  <si>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</si>
  <si>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</si>
  <si>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</si>
  <si>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</si>
  <si>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</si>
  <si>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</si>
  <si>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</si>
  <si>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</si>
  <si>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</si>
  <si>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</si>
  <si>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</si>
  <si>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</si>
  <si>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</si>
  <si>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</si>
  <si>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</si>
  <si>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</si>
  <si>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</si>
  <si>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</si>
  <si>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</si>
  <si>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</si>
  <si>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</si>
  <si>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</si>
  <si>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</si>
  <si>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</si>
  <si>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</si>
  <si>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</si>
  <si>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</si>
  <si>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</si>
  <si>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</si>
  <si>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</si>
  <si>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</si>
  <si>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</si>
  <si>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</si>
  <si>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</si>
  <si>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</si>
  <si>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</si>
  <si>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</si>
  <si>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</si>
  <si>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</si>
  <si>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</si>
  <si>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</si>
  <si>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</si>
  <si>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</si>
  <si>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</si>
  <si>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</si>
  <si>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</si>
  <si>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</si>
  <si>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</si>
  <si>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</si>
  <si>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</si>
  <si>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</si>
  <si>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</si>
  <si>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</si>
  <si>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</si>
  <si>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</si>
  <si>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</si>
  <si>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</si>
  <si>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</si>
  <si>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</si>
  <si>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</si>
  <si>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</si>
  <si>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</si>
  <si>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</si>
  <si>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</si>
  <si>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</si>
  <si>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</si>
  <si>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</si>
  <si>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</si>
  <si>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</si>
  <si>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</si>
  <si>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</si>
  <si>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</si>
  <si>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</si>
  <si>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</si>
  <si>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</si>
  <si>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</si>
  <si>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</si>
  <si>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</si>
  <si>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</si>
  <si>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</si>
  <si>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</si>
  <si>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</si>
  <si>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</si>
  <si>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</si>
  <si>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</si>
  <si>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</si>
  <si>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</si>
  <si>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</si>
  <si>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</si>
  <si>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</si>
  <si>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</si>
  <si>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</si>
  <si>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</si>
  <si>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</si>
  <si>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</si>
  <si>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</si>
  <si>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</si>
  <si>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</si>
  <si>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</si>
  <si>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</si>
  <si>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</si>
  <si>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</si>
  <si>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</si>
  <si>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</si>
  <si>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</si>
  <si>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</si>
  <si>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</si>
  <si>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</si>
  <si>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</si>
  <si>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</si>
  <si>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</si>
  <si>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</si>
  <si>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</si>
  <si>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</si>
  <si>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</si>
  <si>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</si>
  <si>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</si>
  <si>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</si>
  <si>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</si>
  <si>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</si>
  <si>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</si>
  <si>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</si>
  <si>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</si>
  <si>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</si>
  <si>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</si>
  <si>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</si>
  <si>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</si>
  <si>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</si>
  <si>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</si>
  <si>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</si>
  <si>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</si>
  <si>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</si>
  <si>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</si>
  <si>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</si>
  <si>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</si>
  <si>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</si>
  <si>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</si>
  <si>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</si>
  <si>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</si>
  <si>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</si>
  <si>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</si>
  <si>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</si>
  <si>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</si>
  <si>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</si>
  <si>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</si>
  <si>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</si>
  <si>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</si>
  <si>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</si>
  <si>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</si>
  <si>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</si>
  <si>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</si>
  <si>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</si>
  <si>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</si>
  <si>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</si>
  <si>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</si>
  <si>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</si>
  <si>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</si>
  <si>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</si>
  <si>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</si>
  <si>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</si>
  <si>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</si>
  <si>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</si>
  <si>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</si>
  <si>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</si>
  <si>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</si>
  <si>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</si>
  <si>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</si>
  <si>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</si>
  <si>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</si>
  <si>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</si>
  <si>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</si>
  <si>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</si>
  <si>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</si>
  <si>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</si>
  <si>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</si>
  <si>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</si>
  <si>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</si>
  <si>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</si>
  <si>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</si>
  <si>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</si>
  <si>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</si>
  <si>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</si>
  <si>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</si>
  <si>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</si>
  <si>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</si>
  <si>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</si>
  <si>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</si>
  <si>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</si>
  <si>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</si>
  <si>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</si>
  <si>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</si>
  <si>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</si>
  <si>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</si>
  <si>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</si>
  <si>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</si>
  <si>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</si>
  <si>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</si>
  <si>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</si>
  <si>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</si>
  <si>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</si>
  <si>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</si>
  <si>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</si>
  <si>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</si>
  <si>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</si>
  <si>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</si>
  <si>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</si>
  <si>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</si>
  <si>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</si>
  <si>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</si>
  <si>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</si>
  <si>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</si>
  <si>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</si>
  <si>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</si>
  <si>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</si>
  <si>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</si>
  <si>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</si>
  <si>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</si>
  <si>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</si>
  <si>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</si>
  <si>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</si>
  <si>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</si>
  <si>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</si>
  <si>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</si>
  <si>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</si>
  <si>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</si>
  <si>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</si>
  <si>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</si>
  <si>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</si>
  <si>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</si>
  <si>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</si>
  <si>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</si>
  <si>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</si>
  <si>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</si>
  <si>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</si>
  <si>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</si>
  <si>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</si>
  <si>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</si>
  <si>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</si>
  <si>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</si>
  <si>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</si>
  <si>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</si>
  <si>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</si>
  <si>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</si>
  <si>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</si>
  <si>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</si>
  <si>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</si>
  <si>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</si>
  <si>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</si>
  <si>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</si>
  <si>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</si>
  <si>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</si>
  <si>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</si>
  <si>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</si>
  <si>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</si>
  <si>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</si>
  <si>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</si>
  <si>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</si>
  <si>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</si>
  <si>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</si>
  <si>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</si>
  <si>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</si>
  <si>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</si>
  <si>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</si>
  <si>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</si>
  <si>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</si>
  <si>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</si>
  <si>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</si>
  <si>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</si>
  <si>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</si>
  <si>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</si>
  <si>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</si>
  <si>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</si>
  <si>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</si>
  <si>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</si>
  <si>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</si>
  <si>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</si>
  <si>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</si>
  <si>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</si>
  <si>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</si>
  <si>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</si>
  <si>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</si>
  <si>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</si>
  <si>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</si>
  <si>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</si>
  <si>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</si>
  <si>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</si>
  <si>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</si>
  <si>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</si>
  <si>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</si>
  <si>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</si>
  <si>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</si>
  <si>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</si>
  <si>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</si>
  <si>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</si>
  <si>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</si>
  <si>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</si>
  <si>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</si>
  <si>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</si>
  <si>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</si>
  <si>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</si>
  <si>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</si>
  <si>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</si>
  <si>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</si>
  <si>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</si>
  <si>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</si>
  <si>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</si>
  <si>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</si>
  <si>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</si>
  <si>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</si>
  <si>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</si>
  <si>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</si>
  <si>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</si>
  <si>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</si>
  <si>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</si>
  <si>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</si>
  <si>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</si>
  <si>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</si>
  <si>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</si>
  <si>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</si>
  <si>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</si>
  <si>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</si>
  <si>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</si>
  <si>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</si>
  <si>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</si>
  <si>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</si>
  <si>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</si>
  <si>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</si>
  <si>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</si>
  <si>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</si>
  <si>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</si>
  <si>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</si>
  <si>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</si>
  <si>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</si>
  <si>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</si>
  <si>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</si>
  <si>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</si>
  <si>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</si>
  <si>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</si>
  <si>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</si>
  <si>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</si>
  <si>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</si>
  <si>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</si>
  <si>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</si>
  <si>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</si>
  <si>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</si>
  <si>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</si>
  <si>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</si>
  <si>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</si>
  <si>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</si>
  <si>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</si>
  <si>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</si>
  <si>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</si>
  <si>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</si>
  <si>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</si>
  <si>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</si>
  <si>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</si>
  <si>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</si>
  <si>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</si>
  <si>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HANS SCHONFFELDT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</si>
  <si>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</si>
  <si>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</si>
  <si>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</si>
  <si>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</si>
  <si>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</si>
  <si>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</si>
  <si>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</si>
  <si>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</si>
  <si>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</si>
  <si>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</si>
  <si>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</si>
  <si>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FILTRO TIPO "Y" BRO.   "1" HI</t>
  </si>
  <si>
    <t>COSMOPLAS</t>
  </si>
  <si>
    <t>ALLEN</t>
  </si>
  <si>
    <t>UNION AMERICANA "2" INOX. HI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</si>
</sst>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64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6" fillId="33" borderId="0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53" fillId="33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A2">
      <selection activeCell="D8" sqref="D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1341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5" t="str">
        <f>VLOOKUP(D4,CLIENTES,4,FALSE)</f>
        <v>AV.PDTE.FREI MONTALVA 3899</v>
      </c>
      <c r="F5" s="125"/>
      <c r="G5" s="125"/>
      <c r="H5" s="125"/>
      <c r="I5" s="125"/>
      <c r="J5" s="126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7">
        <f>VLOOKUP(D4,CLIENTES,5,FALSE)</f>
        <v>0</v>
      </c>
      <c r="G6" s="127"/>
      <c r="H6" s="127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7" t="str">
        <f>VLOOKUP(D4,CLIENTES,6,FALSE)</f>
        <v>CONCHALI</v>
      </c>
      <c r="G7" s="127"/>
      <c r="H7" s="127"/>
      <c r="I7" s="42" t="s">
        <v>26</v>
      </c>
      <c r="J7" s="101" t="str">
        <f>VLOOKUP(D4,CLIENTES,8,FALSE)</f>
        <v>HANS SCHONFFELDT</v>
      </c>
    </row>
    <row r="8" spans="2:12" ht="15.75" thickBot="1">
      <c r="B8" s="123" t="s">
        <v>28</v>
      </c>
      <c r="C8" s="124"/>
      <c r="D8" s="99">
        <f>VLOOKUP(D4,CLIENTES,7,FALSE)</f>
        <v>0</v>
      </c>
      <c r="E8" s="42" t="s">
        <v>11</v>
      </c>
      <c r="F8" s="128">
        <f>VLOOKUP(D4,CLIENTES,12,FALSE)</f>
        <v>0</v>
      </c>
      <c r="G8" s="128"/>
      <c r="H8" s="128"/>
      <c r="I8" s="42" t="s">
        <v>14</v>
      </c>
      <c r="J8" s="45">
        <f ca="1">TODAY()</f>
        <v>41655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0" t="s">
        <v>24</v>
      </c>
      <c r="D10" s="121"/>
      <c r="E10" s="122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596</v>
      </c>
      <c r="N10" s="25" t="s">
        <v>597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14" t="s">
        <v>595</v>
      </c>
      <c r="D11" s="115"/>
      <c r="E11" s="116"/>
      <c r="F11" s="104">
        <v>1</v>
      </c>
      <c r="G11" s="111" t="s">
        <v>23</v>
      </c>
      <c r="H11" s="85">
        <f>VLOOKUP(B11,COTIZADO,8,FALSE)</f>
        <v>4467.2</v>
      </c>
      <c r="I11" s="86"/>
      <c r="J11" s="87">
        <f aca="true" t="shared" si="0" ref="J11:J28">F11*H11*(1-I11/100)</f>
        <v>4467.2</v>
      </c>
      <c r="K11" s="28">
        <v>1</v>
      </c>
      <c r="L11" s="29"/>
      <c r="M11" s="29">
        <v>2792</v>
      </c>
      <c r="N11" s="29"/>
      <c r="O11" s="29"/>
      <c r="P11" s="30">
        <v>1.6</v>
      </c>
      <c r="Q11" s="31">
        <f>+M11</f>
        <v>2792</v>
      </c>
      <c r="R11" s="35">
        <f>Q11*P11</f>
        <v>4467.2</v>
      </c>
    </row>
    <row r="12" spans="2:18" ht="15">
      <c r="B12" s="132">
        <v>2</v>
      </c>
      <c r="C12" s="117" t="s">
        <v>598</v>
      </c>
      <c r="D12" s="118"/>
      <c r="E12" s="119"/>
      <c r="F12" s="103">
        <v>4</v>
      </c>
      <c r="G12" s="112" t="s">
        <v>23</v>
      </c>
      <c r="H12" s="88">
        <f aca="true" t="shared" si="1" ref="H12:H28">VLOOKUP(B12,COTIZADO,8,FALSE)</f>
        <v>12480</v>
      </c>
      <c r="I12" s="89">
        <v>0</v>
      </c>
      <c r="J12" s="90">
        <f t="shared" si="0"/>
        <v>49920</v>
      </c>
      <c r="K12" s="28">
        <v>2</v>
      </c>
      <c r="L12" s="29"/>
      <c r="M12" s="29"/>
      <c r="N12" s="29">
        <v>7800</v>
      </c>
      <c r="O12" s="29"/>
      <c r="P12" s="30">
        <v>1.6</v>
      </c>
      <c r="Q12" s="31">
        <f>N12</f>
        <v>7800</v>
      </c>
      <c r="R12" s="35">
        <f aca="true" t="shared" si="2" ref="R12:R28">Q12*P12</f>
        <v>12480</v>
      </c>
    </row>
    <row r="13" spans="2:18" ht="15">
      <c r="B13" s="106">
        <v>3</v>
      </c>
      <c r="C13" s="117"/>
      <c r="D13" s="118"/>
      <c r="E13" s="119"/>
      <c r="F13" s="103"/>
      <c r="G13" s="112"/>
      <c r="H13" s="88">
        <f t="shared" si="1"/>
        <v>0</v>
      </c>
      <c r="I13" s="89">
        <v>0</v>
      </c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 aca="true" t="shared" si="3" ref="Q12:Q18">+L13</f>
        <v>0</v>
      </c>
      <c r="R13" s="35">
        <f t="shared" si="2"/>
        <v>0</v>
      </c>
    </row>
    <row r="14" spans="2:18" ht="15">
      <c r="B14" s="106">
        <v>4</v>
      </c>
      <c r="C14" s="117"/>
      <c r="D14" s="118"/>
      <c r="E14" s="119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 t="shared" si="3"/>
        <v>0</v>
      </c>
      <c r="R14" s="35">
        <f t="shared" si="2"/>
        <v>0</v>
      </c>
    </row>
    <row r="15" spans="2:18" ht="15">
      <c r="B15" s="106">
        <v>5</v>
      </c>
      <c r="C15" s="117"/>
      <c r="D15" s="118"/>
      <c r="E15" s="119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1.5</v>
      </c>
      <c r="Q15" s="31">
        <f t="shared" si="3"/>
        <v>0</v>
      </c>
      <c r="R15" s="35">
        <f t="shared" si="2"/>
        <v>0</v>
      </c>
    </row>
    <row r="16" spans="2:18" ht="15">
      <c r="B16" s="106">
        <v>6</v>
      </c>
      <c r="C16" s="117"/>
      <c r="D16" s="118"/>
      <c r="E16" s="119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 t="shared" si="3"/>
        <v>0</v>
      </c>
      <c r="R16" s="35">
        <f t="shared" si="2"/>
        <v>0</v>
      </c>
    </row>
    <row r="17" spans="2:18" ht="15">
      <c r="B17" s="106">
        <v>7</v>
      </c>
      <c r="C17" s="117"/>
      <c r="D17" s="118"/>
      <c r="E17" s="119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 t="shared" si="3"/>
        <v>0</v>
      </c>
      <c r="R17" s="35">
        <f t="shared" si="2"/>
        <v>0</v>
      </c>
    </row>
    <row r="18" spans="2:18" ht="15">
      <c r="B18" s="106">
        <v>8</v>
      </c>
      <c r="C18" s="117"/>
      <c r="D18" s="118"/>
      <c r="E18" s="119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 t="shared" si="3"/>
        <v>0</v>
      </c>
      <c r="R18" s="35">
        <f t="shared" si="2"/>
        <v>0</v>
      </c>
    </row>
    <row r="19" spans="2:18" ht="15">
      <c r="B19" s="106">
        <v>9</v>
      </c>
      <c r="C19" s="129"/>
      <c r="D19" s="130"/>
      <c r="E19" s="131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29"/>
      <c r="D20" s="130"/>
      <c r="E20" s="131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29"/>
      <c r="D21" s="130"/>
      <c r="E21" s="131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29"/>
      <c r="D22" s="130"/>
      <c r="E22" s="131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29"/>
      <c r="D23" s="130"/>
      <c r="E23" s="131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29"/>
      <c r="D24" s="130"/>
      <c r="E24" s="131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54387.2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54387.2</v>
      </c>
      <c r="M31" s="114"/>
      <c r="N31" s="115"/>
      <c r="O31" s="116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10333.568</v>
      </c>
      <c r="M32" s="117"/>
      <c r="N32" s="118"/>
      <c r="O32" s="119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64720.768</v>
      </c>
      <c r="M33" s="117"/>
      <c r="N33" s="118"/>
      <c r="O33" s="119"/>
      <c r="P33" s="29"/>
      <c r="Q33" s="29"/>
      <c r="W33" s="109"/>
    </row>
    <row r="34" spans="13:23" ht="15">
      <c r="M34" s="117"/>
      <c r="N34" s="118"/>
      <c r="O34" s="119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C22:E22"/>
    <mergeCell ref="C23:E23"/>
    <mergeCell ref="C24:E24"/>
    <mergeCell ref="C17:E17"/>
    <mergeCell ref="C18:E18"/>
    <mergeCell ref="C19:E19"/>
    <mergeCell ref="C20:E20"/>
    <mergeCell ref="C21:E21"/>
    <mergeCell ref="B8:C8"/>
    <mergeCell ref="E5:J5"/>
    <mergeCell ref="F6:H6"/>
    <mergeCell ref="F7:H7"/>
    <mergeCell ref="F8:H8"/>
    <mergeCell ref="C12:E12"/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583</v>
      </c>
      <c r="K107" t="s">
        <v>584</v>
      </c>
    </row>
    <row r="108" spans="1:12" ht="15">
      <c r="A108">
        <v>107</v>
      </c>
      <c r="B108" s="36" t="s">
        <v>586</v>
      </c>
      <c r="C108" t="s">
        <v>585</v>
      </c>
      <c r="G108" t="s">
        <v>121</v>
      </c>
      <c r="I108" t="s">
        <v>587</v>
      </c>
      <c r="L108" s="105" t="s">
        <v>588</v>
      </c>
    </row>
    <row r="109" spans="1:11" ht="15">
      <c r="A109">
        <v>108</v>
      </c>
      <c r="B109" s="36" t="s">
        <v>589</v>
      </c>
      <c r="C109" t="s">
        <v>590</v>
      </c>
      <c r="E109" t="s">
        <v>591</v>
      </c>
      <c r="F109" t="s">
        <v>592</v>
      </c>
      <c r="I109" t="s">
        <v>593</v>
      </c>
      <c r="K109" t="s">
        <v>594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2014-01-13T20:57:28Z</cp:lastPrinted>
  <dcterms:created xsi:type="dcterms:W3CDTF">2013-07-12T05:01:37Z</dcterms:created>
  <dcterms:modified xsi:type="dcterms:W3CDTF">2014-01-16T13:28:16Z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