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<sst xmlns="http://schemas.openxmlformats.org/spreadsheetml/2006/main" count="826" uniqueCount="592">
  <si>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</si>
  <si>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</si>
  <si>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</si>
  <si>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</si>
  <si>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</si>
  <si>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</si>
  <si>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</si>
  <si>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</si>
  <si>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</si>
  <si>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</si>
  <si>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</si>
  <si>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</si>
  <si>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</si>
  <si>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</si>
  <si>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</si>
  <si>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</si>
  <si>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</si>
  <si>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</si>
  <si>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</si>
  <si>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</si>
  <si>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</si>
  <si>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</si>
  <si>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</si>
  <si>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</si>
  <si>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</si>
  <si>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</si>
  <si>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</si>
  <si>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</si>
  <si>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</si>
  <si>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</si>
  <si>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</si>
  <si>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</si>
  <si>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</si>
  <si>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</si>
  <si>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</si>
  <si>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</si>
  <si>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</si>
  <si>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</si>
  <si>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</si>
  <si>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</si>
  <si>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</si>
  <si>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</si>
  <si>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</si>
  <si>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</si>
  <si>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</si>
  <si>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</si>
  <si>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</si>
  <si>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</si>
  <si>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</si>
  <si>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</si>
  <si>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</si>
  <si>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</si>
  <si>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</si>
  <si>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</si>
  <si>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</si>
  <si>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</si>
  <si>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</si>
  <si>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</si>
  <si>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</si>
  <si>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</si>
  <si>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</si>
  <si>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</si>
  <si>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</si>
  <si>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</si>
  <si>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</si>
  <si>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</si>
  <si>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</si>
  <si>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</si>
  <si>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</si>
  <si>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</si>
  <si>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</si>
  <si>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</si>
  <si>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</si>
  <si>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</si>
  <si>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</si>
  <si>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</si>
  <si>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</si>
  <si>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</si>
  <si>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</si>
  <si>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</si>
  <si>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</si>
  <si>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</si>
  <si>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</si>
  <si>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</si>
  <si>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</si>
  <si>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</si>
  <si>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</si>
  <si>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</si>
  <si>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</si>
  <si>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</si>
  <si>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</si>
  <si>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</si>
  <si>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</si>
  <si>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</si>
  <si>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</si>
  <si>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</si>
  <si>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</si>
  <si>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</si>
  <si>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</si>
  <si>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</si>
  <si>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</si>
  <si>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</si>
  <si>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</si>
  <si>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</si>
  <si>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</si>
  <si>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</si>
  <si>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</si>
  <si>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</si>
  <si>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</si>
  <si>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</si>
  <si>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</si>
  <si>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</si>
  <si>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</si>
  <si>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</si>
  <si>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</si>
  <si>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</si>
  <si>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</si>
  <si>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</si>
  <si>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</si>
  <si>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</si>
  <si>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</si>
  <si>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</si>
  <si>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</si>
  <si>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</si>
  <si>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</si>
  <si>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</si>
  <si>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</si>
  <si>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</si>
  <si>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</si>
  <si>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</si>
  <si>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</si>
  <si>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</si>
  <si>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</si>
  <si>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</si>
  <si>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</si>
  <si>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</si>
  <si>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</si>
  <si>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</si>
  <si>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</si>
  <si>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</si>
  <si>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</si>
  <si>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</si>
  <si>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</si>
  <si>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</si>
  <si>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</si>
  <si>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</si>
  <si>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</si>
  <si>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</si>
  <si>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</si>
  <si>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</si>
  <si>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</si>
  <si>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</si>
  <si>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</si>
  <si>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</si>
  <si>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</si>
  <si>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</si>
  <si>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</si>
  <si>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</si>
  <si>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</si>
  <si>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</si>
  <si>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</si>
  <si>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</si>
  <si>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</si>
  <si>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</si>
  <si>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</si>
  <si>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</si>
  <si>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</si>
  <si>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</si>
  <si>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</si>
  <si>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</si>
  <si>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</si>
  <si>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</si>
  <si>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</si>
  <si>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</si>
  <si>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</si>
  <si>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</si>
  <si>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</si>
  <si>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</si>
  <si>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</si>
  <si>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</si>
  <si>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</si>
  <si>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</si>
  <si>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</si>
  <si>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</si>
  <si>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</si>
  <si>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</si>
  <si>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</si>
  <si>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</si>
  <si>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</si>
  <si>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</si>
  <si>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</si>
  <si>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</si>
  <si>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</si>
  <si>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</si>
  <si>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</si>
  <si>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</si>
  <si>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</si>
  <si>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</si>
  <si>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</si>
  <si>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</si>
  <si>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</si>
  <si>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</si>
  <si>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</si>
  <si>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</si>
  <si>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</si>
  <si>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</si>
  <si>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</si>
  <si>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</si>
  <si>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</si>
  <si>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</si>
  <si>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</si>
  <si>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</si>
  <si>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</si>
  <si>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</si>
  <si>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</si>
  <si>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</si>
  <si>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</si>
  <si>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</si>
  <si>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</si>
  <si>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</si>
  <si>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</si>
  <si>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</si>
  <si>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</si>
  <si>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</si>
  <si>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</si>
  <si>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</si>
  <si>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</si>
  <si>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</si>
  <si>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</si>
  <si>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</si>
  <si>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</si>
  <si>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</si>
  <si>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</si>
  <si>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</si>
  <si>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</si>
  <si>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</si>
  <si>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</si>
  <si>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</si>
  <si>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</si>
  <si>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</si>
  <si>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</si>
  <si>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</si>
  <si>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</si>
  <si>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</si>
  <si>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</si>
  <si>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</si>
  <si>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</si>
  <si>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</si>
  <si>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</si>
  <si>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</si>
  <si>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</si>
  <si>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</si>
  <si>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</si>
  <si>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</si>
  <si>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</si>
  <si>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</si>
  <si>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</si>
  <si>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</si>
  <si>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</si>
  <si>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</si>
  <si>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</si>
  <si>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</si>
  <si>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</si>
  <si>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</si>
  <si>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</si>
  <si>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</si>
  <si>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</si>
  <si>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</si>
  <si>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</si>
  <si>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</si>
  <si>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</si>
  <si>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</si>
  <si>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</si>
  <si>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</si>
  <si>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</si>
  <si>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</si>
  <si>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</si>
  <si>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</si>
  <si>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</si>
  <si>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</si>
  <si>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</si>
  <si>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</si>
  <si>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</si>
  <si>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</si>
  <si>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</si>
  <si>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</si>
  <si>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</si>
  <si>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</si>
  <si>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</si>
  <si>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</si>
  <si>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</si>
  <si>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</si>
  <si>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</si>
  <si>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</si>
  <si>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</si>
  <si>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</si>
  <si>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</si>
  <si>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</si>
  <si>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</si>
  <si>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</si>
  <si>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</si>
  <si>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</si>
  <si>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</si>
  <si>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</si>
  <si>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</si>
  <si>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</si>
  <si>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</si>
  <si>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</si>
  <si>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</si>
  <si>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</si>
  <si>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</si>
  <si>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</si>
  <si>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</si>
  <si>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</si>
  <si>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</si>
  <si>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</si>
  <si>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</si>
  <si>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</si>
  <si>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</si>
  <si>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</si>
  <si>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</si>
  <si>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</si>
  <si>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</si>
  <si>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</si>
  <si>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</si>
  <si>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</si>
  <si>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</si>
  <si>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</si>
  <si>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</si>
  <si>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</si>
  <si>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</si>
  <si>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</si>
  <si>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</si>
  <si>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</si>
  <si>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</si>
  <si>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</si>
  <si>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</si>
  <si>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</si>
  <si>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</si>
  <si>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</si>
  <si>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</si>
  <si>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</si>
  <si>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</si>
  <si>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</si>
  <si>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</si>
  <si>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</si>
  <si>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</si>
  <si>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</si>
  <si>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</si>
  <si>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</si>
  <si>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</si>
  <si>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</si>
  <si>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</si>
  <si>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</si>
  <si>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</si>
  <si>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</si>
  <si>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</si>
  <si>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</si>
  <si>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</si>
  <si>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</si>
  <si>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</si>
  <si>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</si>
  <si>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</si>
  <si>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</si>
  <si>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</si>
  <si>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</si>
  <si>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</si>
  <si>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</si>
  <si>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</si>
  <si>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</si>
  <si>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</si>
  <si>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</si>
  <si>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</si>
  <si>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</si>
  <si>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</si>
  <si>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</si>
  <si>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</si>
  <si>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</si>
  <si>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</si>
  <si>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</si>
  <si>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</si>
  <si>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</si>
  <si>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</si>
  <si>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</si>
  <si>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</si>
  <si>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</si>
  <si>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</si>
  <si>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</si>
  <si>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</si>
  <si>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</si>
  <si>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</si>
  <si>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</si>
  <si>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</si>
  <si>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</si>
  <si>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</si>
  <si>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</si>
  <si>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</si>
  <si>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</si>
  <si>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</si>
  <si>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</si>
  <si>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</si>
  <si>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</si>
  <si>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</si>
  <si>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</si>
  <si>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</si>
  <si>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</si>
  <si>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</si>
  <si>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</si>
  <si>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</si>
  <si>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</si>
  <si>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</si>
  <si>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</si>
  <si>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</si>
  <si>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</si>
  <si>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</si>
  <si>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</si>
  <si>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</si>
  <si>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</si>
  <si>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</si>
  <si>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</si>
  <si>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</si>
  <si>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</si>
  <si>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</si>
  <si>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</si>
  <si>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</si>
  <si>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</si>
  <si>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</si>
  <si>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</si>
  <si>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</si>
  <si>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</si>
  <si>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</si>
  <si>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</si>
  <si>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</si>
  <si>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</si>
  <si>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</si>
  <si>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</si>
  <si>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</si>
  <si>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</si>
  <si>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</si>
  <si>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</si>
  <si>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</si>
  <si>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</si>
  <si>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</si>
  <si>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</si>
  <si>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</si>
  <si>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</si>
  <si>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</si>
  <si>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</si>
  <si>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</si>
  <si>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</si>
  <si>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</si>
  <si>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</si>
  <si>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</si>
  <si>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</si>
  <si>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</si>
  <si>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</si>
  <si>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</si>
  <si>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</si>
  <si>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</si>
  <si>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</si>
  <si>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</si>
  <si>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</si>
  <si>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</si>
  <si>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</si>
  <si>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</si>
  <si>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</si>
  <si>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</si>
  <si>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</si>
  <si>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</si>
  <si>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</si>
  <si>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</si>
  <si>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</si>
  <si>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</si>
  <si>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</si>
  <si>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</si>
  <si>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</si>
  <si>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</si>
  <si>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</si>
  <si>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</si>
  <si>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</si>
  <si>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</si>
  <si>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</si>
  <si>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</si>
  <si>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</si>
  <si>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</si>
  <si>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</si>
  <si>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</si>
  <si>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</si>
  <si>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</si>
  <si>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</si>
  <si>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</si>
  <si>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</si>
  <si>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</si>
  <si>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</si>
  <si>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</si>
  <si>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</si>
  <si>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</si>
  <si>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</si>
  <si>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</si>
  <si>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</si>
  <si>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</si>
  <si>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</si>
  <si>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</si>
  <si>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</si>
  <si>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</si>
  <si>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</si>
  <si>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</si>
  <si>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</si>
  <si>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</si>
  <si>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</si>
  <si>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</si>
  <si>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</si>
  <si>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</si>
  <si>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</si>
  <si>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</si>
  <si>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</si>
  <si>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</si>
  <si>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</si>
  <si>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</si>
  <si>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</si>
  <si>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</si>
  <si>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</si>
  <si>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</si>
  <si>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</si>
  <si>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</si>
  <si>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</si>
  <si>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</si>
  <si>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</si>
  <si>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</si>
  <si>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</si>
  <si>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</si>
  <si>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</si>
  <si>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</si>
  <si>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</si>
  <si>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</si>
  <si>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</si>
  <si>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</si>
  <si>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</si>
  <si>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</si>
  <si>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</si>
  <si>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</si>
  <si>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</si>
  <si>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</si>
  <si>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</si>
  <si>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</si>
  <si>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</si>
  <si>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</si>
  <si>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</si>
  <si>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</si>
  <si>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</si>
  <si>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</si>
  <si>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</si>
  <si>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</si>
  <si>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</si>
  <si>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</si>
  <si>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</si>
  <si>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</si>
  <si>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</si>
  <si>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</si>
  <si>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</si>
  <si>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</si>
  <si>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</si>
  <si>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</si>
  <si>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</si>
  <si>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</si>
  <si>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</si>
  <si>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</si>
  <si>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</si>
  <si>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</si>
  <si>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</si>
  <si>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</si>
  <si>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</si>
  <si>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</si>
  <si>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</si>
  <si>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</si>
  <si>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</si>
  <si>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</si>
  <si>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</si>
  <si>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</si>
  <si>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</si>
  <si>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</si>
  <si>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</si>
  <si>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</si>
  <si>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</si>
  <si>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10.328.753-7</t>
  </si>
  <si>
    <t>Edgardo Arcos</t>
  </si>
  <si>
    <t>ACOPLE RAPIDO ACERO HEMBRA 3/8"</t>
  </si>
  <si>
    <t>ACOPLE RAPIDO ACERO MACHO 3/8"</t>
  </si>
  <si>
    <t>ACOPLE RAPIDO ACERO HEMBRA 1/4"(JUEGO)</t>
  </si>
  <si>
    <t>ACOPLE RAPIDO ACERO HEMBRA 1/2"(JUEGO)</t>
  </si>
  <si>
    <t>ACOPLE RAPIDO ACERO MACHO 1/4"(JUEGO)</t>
  </si>
  <si>
    <t>ACOPLE RAPIDO ACERO MACHO 1/2"(JUEGO)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</si>
</sst>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164" fontId="50" fillId="33" borderId="26" xfId="0" applyNumberFormat="1" applyFont="1" applyFill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center"/>
      <protection locked="0"/>
    </xf>
    <xf numFmtId="0" fontId="49" fillId="0" borderId="28" xfId="0" applyFont="1" applyBorder="1" applyAlignment="1" applyProtection="1">
      <alignment horizontal="center"/>
      <protection locked="0"/>
    </xf>
    <xf numFmtId="0" fontId="49" fillId="0" borderId="29" xfId="0" applyFont="1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 horizontal="center"/>
      <protection locked="0"/>
    </xf>
    <xf numFmtId="0" fontId="49" fillId="0" borderId="31" xfId="0" applyFont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8" xfId="0" applyFont="1" applyFill="1" applyBorder="1" applyAlignment="1" applyProtection="1">
      <alignment horizontal="right" vertical="center"/>
      <protection locked="0"/>
    </xf>
    <xf numFmtId="0" fontId="49" fillId="33" borderId="30" xfId="0" applyFont="1" applyFill="1" applyBorder="1" applyAlignment="1" applyProtection="1">
      <alignment horizontal="right"/>
      <protection locked="0"/>
    </xf>
    <xf numFmtId="1" fontId="49" fillId="33" borderId="31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32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3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32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26" xfId="0" applyFont="1" applyFill="1" applyBorder="1" applyAlignment="1" applyProtection="1">
      <alignment/>
      <protection locked="0"/>
    </xf>
    <xf numFmtId="0" fontId="49" fillId="33" borderId="34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5" xfId="0" applyFont="1" applyFill="1" applyBorder="1" applyAlignment="1" applyProtection="1">
      <alignment horizontal="right"/>
      <protection locked="0"/>
    </xf>
    <xf numFmtId="1" fontId="49" fillId="33" borderId="36" xfId="0" applyNumberFormat="1" applyFont="1" applyFill="1" applyBorder="1" applyAlignment="1" applyProtection="1">
      <alignment horizontal="center"/>
      <protection/>
    </xf>
    <xf numFmtId="165" fontId="52" fillId="0" borderId="13" xfId="45" applyNumberFormat="1" applyFont="1" applyFill="1" applyBorder="1" applyAlignment="1" applyProtection="1">
      <alignment horizontal="center" vertical="center"/>
      <protection locked="0"/>
    </xf>
    <xf numFmtId="166" fontId="49" fillId="33" borderId="27" xfId="0" applyNumberFormat="1" applyFont="1" applyFill="1" applyBorder="1" applyAlignment="1" applyProtection="1">
      <alignment horizontal="center"/>
      <protection/>
    </xf>
    <xf numFmtId="166" fontId="49" fillId="33" borderId="12" xfId="0" applyNumberFormat="1" applyFont="1" applyFill="1" applyBorder="1" applyAlignment="1" applyProtection="1">
      <alignment horizontal="center"/>
      <protection/>
    </xf>
    <xf numFmtId="166" fontId="49" fillId="33" borderId="37" xfId="0" applyNumberFormat="1" applyFont="1" applyFill="1" applyBorder="1" applyAlignment="1" applyProtection="1">
      <alignment horizontal="center"/>
      <protection/>
    </xf>
    <xf numFmtId="166" fontId="49" fillId="33" borderId="15" xfId="0" applyNumberFormat="1" applyFont="1" applyFill="1" applyBorder="1" applyAlignment="1" applyProtection="1">
      <alignment horizontal="center"/>
      <protection/>
    </xf>
    <xf numFmtId="166" fontId="49" fillId="33" borderId="38" xfId="0" applyNumberFormat="1" applyFont="1" applyFill="1" applyBorder="1" applyAlignment="1" applyProtection="1">
      <alignment horizontal="center"/>
      <protection/>
    </xf>
    <xf numFmtId="166" fontId="49" fillId="33" borderId="26" xfId="0" applyNumberFormat="1" applyFont="1" applyFill="1" applyBorder="1" applyAlignment="1" applyProtection="1">
      <alignment horizontal="center"/>
      <protection/>
    </xf>
    <xf numFmtId="0" fontId="26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/>
      <protection locked="0"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3" fontId="48" fillId="0" borderId="21" xfId="0" applyNumberFormat="1" applyFont="1" applyBorder="1" applyAlignment="1" applyProtection="1">
      <alignment/>
      <protection locked="0"/>
    </xf>
    <xf numFmtId="0" fontId="49" fillId="33" borderId="10" xfId="0" applyNumberFormat="1" applyFont="1" applyFill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1" fillId="33" borderId="15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/>
      <protection locked="0"/>
    </xf>
    <xf numFmtId="166" fontId="48" fillId="0" borderId="0" xfId="0" applyNumberFormat="1" applyFont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166" fontId="49" fillId="33" borderId="12" xfId="0" applyNumberFormat="1" applyFont="1" applyFill="1" applyBorder="1" applyAlignment="1" applyProtection="1">
      <alignment horizontal="center"/>
      <protection locked="0"/>
    </xf>
    <xf numFmtId="166" fontId="49" fillId="33" borderId="15" xfId="0" applyNumberFormat="1" applyFont="1" applyFill="1" applyBorder="1" applyAlignment="1" applyProtection="1">
      <alignment horizontal="center"/>
      <protection locked="0"/>
    </xf>
    <xf numFmtId="166" fontId="49" fillId="33" borderId="26" xfId="0" applyNumberFormat="1" applyFont="1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18</xdr:row>
      <xdr:rowOff>38100</xdr:rowOff>
    </xdr:from>
    <xdr:to>
      <xdr:col>3</xdr:col>
      <xdr:colOff>771525</xdr:colOff>
      <xdr:row>20</xdr:row>
      <xdr:rowOff>152400</xdr:rowOff>
    </xdr:to>
    <xdr:pic>
      <xdr:nvPicPr>
        <xdr:cNvPr id="3" name="Picture 51" descr="56 - 副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226030" flipH="1">
          <a:off x="962025" y="39909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23</xdr:row>
      <xdr:rowOff>38100</xdr:rowOff>
    </xdr:from>
    <xdr:to>
      <xdr:col>3</xdr:col>
      <xdr:colOff>752475</xdr:colOff>
      <xdr:row>26</xdr:row>
      <xdr:rowOff>95250</xdr:rowOff>
    </xdr:to>
    <xdr:pic>
      <xdr:nvPicPr>
        <xdr:cNvPr id="4" name="Picture 52" descr="75 - 副本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365426">
          <a:off x="914400" y="4943475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23</xdr:row>
      <xdr:rowOff>95250</xdr:rowOff>
    </xdr:from>
    <xdr:to>
      <xdr:col>4</xdr:col>
      <xdr:colOff>485775</xdr:colOff>
      <xdr:row>25</xdr:row>
      <xdr:rowOff>180975</xdr:rowOff>
    </xdr:to>
    <xdr:pic>
      <xdr:nvPicPr>
        <xdr:cNvPr id="5" name="Picture 58" descr="u01-pm - 副本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5000625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790575</xdr:colOff>
      <xdr:row>18</xdr:row>
      <xdr:rowOff>104775</xdr:rowOff>
    </xdr:from>
    <xdr:to>
      <xdr:col>4</xdr:col>
      <xdr:colOff>285750</xdr:colOff>
      <xdr:row>20</xdr:row>
      <xdr:rowOff>133350</xdr:rowOff>
    </xdr:to>
    <xdr:pic>
      <xdr:nvPicPr>
        <xdr:cNvPr id="6" name="Picture 59" descr="u01-pf - 副本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40576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M18" sqref="M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7">
        <v>1340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6"/>
      <c r="E4" s="84" t="s">
        <v>12</v>
      </c>
      <c r="F4" s="85"/>
      <c r="G4" s="85"/>
      <c r="H4" s="86"/>
      <c r="I4" s="84" t="s">
        <v>9</v>
      </c>
      <c r="J4" s="87"/>
      <c r="K4" s="20"/>
    </row>
    <row r="5" spans="2:11" ht="15">
      <c r="B5" s="39"/>
      <c r="C5" s="40"/>
      <c r="D5" s="88"/>
      <c r="E5" s="117"/>
      <c r="F5" s="117"/>
      <c r="G5" s="117"/>
      <c r="H5" s="117"/>
      <c r="I5" s="117"/>
      <c r="J5" s="118"/>
      <c r="K5" s="20"/>
    </row>
    <row r="6" spans="2:10" ht="17.25" customHeight="1">
      <c r="B6" s="39" t="s">
        <v>27</v>
      </c>
      <c r="C6" s="40"/>
      <c r="D6" s="89"/>
      <c r="E6" s="90" t="s">
        <v>7</v>
      </c>
      <c r="F6" s="117"/>
      <c r="G6" s="117"/>
      <c r="H6" s="117"/>
      <c r="I6" s="91"/>
      <c r="J6" s="92"/>
    </row>
    <row r="7" spans="2:10" ht="15">
      <c r="B7" s="39" t="s">
        <v>25</v>
      </c>
      <c r="C7" s="40"/>
      <c r="D7" s="89"/>
      <c r="E7" s="90" t="s">
        <v>8</v>
      </c>
      <c r="F7" s="117"/>
      <c r="G7" s="117"/>
      <c r="H7" s="117"/>
      <c r="I7" s="90" t="s">
        <v>26</v>
      </c>
      <c r="J7" s="93"/>
    </row>
    <row r="8" spans="2:12" ht="15.75" thickBot="1">
      <c r="B8" s="109" t="s">
        <v>28</v>
      </c>
      <c r="C8" s="116"/>
      <c r="D8" s="89"/>
      <c r="E8" s="90" t="s">
        <v>11</v>
      </c>
      <c r="F8" s="117"/>
      <c r="G8" s="117"/>
      <c r="H8" s="117"/>
      <c r="I8" s="90" t="s">
        <v>14</v>
      </c>
      <c r="J8" s="94">
        <f ca="1">TODAY()</f>
        <v>41655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2" t="s">
        <v>24</v>
      </c>
      <c r="D10" s="113"/>
      <c r="E10" s="114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6">
        <v>1</v>
      </c>
      <c r="C11" s="115" t="s">
        <v>588</v>
      </c>
      <c r="D11" s="113"/>
      <c r="E11" s="114"/>
      <c r="F11" s="98">
        <v>15</v>
      </c>
      <c r="G11" s="103" t="s">
        <v>23</v>
      </c>
      <c r="H11" s="78">
        <f aca="true" t="shared" si="0" ref="H11:H16">N11</f>
        <v>2750</v>
      </c>
      <c r="I11" s="106">
        <v>20</v>
      </c>
      <c r="J11" s="79">
        <f aca="true" t="shared" si="1" ref="J11:J28">F11*H11*(1-I11/100)</f>
        <v>33000</v>
      </c>
      <c r="K11" s="28">
        <v>1</v>
      </c>
      <c r="L11" s="78">
        <v>1912</v>
      </c>
      <c r="M11" s="95">
        <v>838</v>
      </c>
      <c r="N11" s="102">
        <f aca="true" t="shared" si="2" ref="N11:N16">L11+M11</f>
        <v>2750</v>
      </c>
      <c r="O11" s="29"/>
      <c r="P11" s="30">
        <v>1</v>
      </c>
      <c r="Q11" s="31">
        <f>L11</f>
        <v>1912</v>
      </c>
      <c r="R11" s="35">
        <f>Q11*P11</f>
        <v>1912</v>
      </c>
    </row>
    <row r="12" spans="2:18" ht="15">
      <c r="B12" s="97">
        <v>2</v>
      </c>
      <c r="C12" s="109" t="s">
        <v>586</v>
      </c>
      <c r="D12" s="110"/>
      <c r="E12" s="111"/>
      <c r="F12" s="99"/>
      <c r="G12" s="104" t="s">
        <v>23</v>
      </c>
      <c r="H12" s="80">
        <f t="shared" si="0"/>
        <v>3971</v>
      </c>
      <c r="I12" s="107">
        <v>20</v>
      </c>
      <c r="J12" s="81">
        <f t="shared" si="1"/>
        <v>0</v>
      </c>
      <c r="K12" s="28">
        <v>2</v>
      </c>
      <c r="L12" s="80">
        <v>3971</v>
      </c>
      <c r="M12" s="95"/>
      <c r="N12" s="102">
        <f t="shared" si="2"/>
        <v>3971</v>
      </c>
      <c r="O12" s="29"/>
      <c r="P12" s="30">
        <v>1.5</v>
      </c>
      <c r="Q12" s="31">
        <f>L12</f>
        <v>3971</v>
      </c>
      <c r="R12" s="35">
        <f aca="true" t="shared" si="3" ref="R12:R28">Q12*P12</f>
        <v>5956.5</v>
      </c>
    </row>
    <row r="13" spans="2:18" ht="15">
      <c r="B13" s="97">
        <v>3</v>
      </c>
      <c r="C13" s="109" t="s">
        <v>589</v>
      </c>
      <c r="D13" s="110"/>
      <c r="E13" s="111"/>
      <c r="F13" s="100">
        <v>4</v>
      </c>
      <c r="G13" s="105" t="s">
        <v>23</v>
      </c>
      <c r="H13" s="80">
        <f t="shared" si="0"/>
        <v>11091</v>
      </c>
      <c r="I13" s="107">
        <v>20</v>
      </c>
      <c r="J13" s="81">
        <f t="shared" si="1"/>
        <v>35491.200000000004</v>
      </c>
      <c r="K13" s="28">
        <v>3</v>
      </c>
      <c r="L13" s="80">
        <v>6471</v>
      </c>
      <c r="M13" s="95">
        <f>3080*1.5</f>
        <v>4620</v>
      </c>
      <c r="N13" s="102">
        <f t="shared" si="2"/>
        <v>11091</v>
      </c>
      <c r="O13" s="29"/>
      <c r="P13" s="30">
        <v>1.5</v>
      </c>
      <c r="Q13" s="31">
        <f>L13</f>
        <v>6471</v>
      </c>
      <c r="R13" s="35">
        <f t="shared" si="3"/>
        <v>9706.5</v>
      </c>
    </row>
    <row r="14" spans="2:18" ht="15">
      <c r="B14" s="97">
        <v>4</v>
      </c>
      <c r="C14" s="109" t="s">
        <v>590</v>
      </c>
      <c r="D14" s="110"/>
      <c r="E14" s="111"/>
      <c r="F14" s="100">
        <v>15</v>
      </c>
      <c r="G14" s="105" t="s">
        <v>23</v>
      </c>
      <c r="H14" s="80">
        <f t="shared" si="0"/>
        <v>2750</v>
      </c>
      <c r="I14" s="107">
        <v>20</v>
      </c>
      <c r="J14" s="81">
        <f t="shared" si="1"/>
        <v>33000</v>
      </c>
      <c r="K14" s="28">
        <v>4</v>
      </c>
      <c r="L14" s="80">
        <v>1912</v>
      </c>
      <c r="M14" s="95">
        <v>838</v>
      </c>
      <c r="N14" s="102">
        <f t="shared" si="2"/>
        <v>2750</v>
      </c>
      <c r="O14" s="29"/>
      <c r="P14" s="30">
        <v>1.5</v>
      </c>
      <c r="Q14" s="31">
        <f>L14</f>
        <v>1912</v>
      </c>
      <c r="R14" s="35">
        <f t="shared" si="3"/>
        <v>2868</v>
      </c>
    </row>
    <row r="15" spans="2:18" ht="15">
      <c r="B15" s="97">
        <v>5</v>
      </c>
      <c r="C15" s="109" t="s">
        <v>587</v>
      </c>
      <c r="D15" s="110"/>
      <c r="E15" s="111"/>
      <c r="F15" s="100"/>
      <c r="G15" s="105" t="s">
        <v>23</v>
      </c>
      <c r="H15" s="80">
        <f t="shared" si="0"/>
        <v>3676</v>
      </c>
      <c r="I15" s="107">
        <v>20</v>
      </c>
      <c r="J15" s="81">
        <f t="shared" si="1"/>
        <v>0</v>
      </c>
      <c r="K15" s="28">
        <v>5</v>
      </c>
      <c r="L15" s="80">
        <v>3676</v>
      </c>
      <c r="M15" s="95"/>
      <c r="N15" s="102">
        <f t="shared" si="2"/>
        <v>3676</v>
      </c>
      <c r="O15" s="29"/>
      <c r="P15" s="30">
        <v>1.5</v>
      </c>
      <c r="Q15" s="31">
        <f>L15</f>
        <v>3676</v>
      </c>
      <c r="R15" s="35">
        <f t="shared" si="3"/>
        <v>5514</v>
      </c>
    </row>
    <row r="16" spans="2:18" ht="15">
      <c r="B16" s="97">
        <v>6</v>
      </c>
      <c r="C16" s="109" t="s">
        <v>591</v>
      </c>
      <c r="D16" s="110"/>
      <c r="E16" s="111"/>
      <c r="F16" s="100">
        <v>4</v>
      </c>
      <c r="G16" s="105" t="s">
        <v>23</v>
      </c>
      <c r="H16" s="80">
        <f t="shared" si="0"/>
        <v>10910</v>
      </c>
      <c r="I16" s="107">
        <v>20</v>
      </c>
      <c r="J16" s="81">
        <f t="shared" si="1"/>
        <v>34912</v>
      </c>
      <c r="K16" s="28">
        <v>6</v>
      </c>
      <c r="L16" s="80">
        <v>6029</v>
      </c>
      <c r="M16" s="29">
        <f>3254*1.5</f>
        <v>4881</v>
      </c>
      <c r="N16" s="102">
        <f t="shared" si="2"/>
        <v>10910</v>
      </c>
      <c r="O16" s="29"/>
      <c r="P16" s="30">
        <v>1.5</v>
      </c>
      <c r="Q16" s="31"/>
      <c r="R16" s="35">
        <f t="shared" si="3"/>
        <v>0</v>
      </c>
    </row>
    <row r="17" spans="2:18" ht="15">
      <c r="B17" s="97">
        <v>7</v>
      </c>
      <c r="C17" s="109"/>
      <c r="D17" s="110"/>
      <c r="E17" s="111"/>
      <c r="F17" s="100"/>
      <c r="G17" s="105"/>
      <c r="H17" s="80"/>
      <c r="I17" s="107"/>
      <c r="J17" s="81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3"/>
        <v>0</v>
      </c>
    </row>
    <row r="18" spans="2:18" ht="15">
      <c r="B18" s="97">
        <v>8</v>
      </c>
      <c r="C18" s="109"/>
      <c r="D18" s="110"/>
      <c r="E18" s="111"/>
      <c r="F18" s="100"/>
      <c r="G18" s="105"/>
      <c r="H18" s="80"/>
      <c r="I18" s="107"/>
      <c r="J18" s="81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3"/>
        <v>0</v>
      </c>
    </row>
    <row r="19" spans="2:18" ht="15">
      <c r="B19" s="97">
        <v>9</v>
      </c>
      <c r="C19" s="50"/>
      <c r="D19" s="51"/>
      <c r="E19" s="52"/>
      <c r="F19" s="100"/>
      <c r="G19" s="105"/>
      <c r="H19" s="80">
        <f aca="true" t="shared" si="4" ref="H19:H28">VLOOKUP(B19,COTIZADO,8,FALSE)</f>
        <v>0</v>
      </c>
      <c r="I19" s="107">
        <v>0</v>
      </c>
      <c r="J19" s="81">
        <f t="shared" si="1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3"/>
        <v>0</v>
      </c>
    </row>
    <row r="20" spans="2:18" ht="15">
      <c r="B20" s="97">
        <v>10</v>
      </c>
      <c r="C20" s="50"/>
      <c r="D20" s="51"/>
      <c r="E20" s="52"/>
      <c r="F20" s="100"/>
      <c r="G20" s="105"/>
      <c r="H20" s="80">
        <f t="shared" si="4"/>
        <v>0</v>
      </c>
      <c r="I20" s="107">
        <v>0</v>
      </c>
      <c r="J20" s="81">
        <f t="shared" si="1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3"/>
        <v>0</v>
      </c>
    </row>
    <row r="21" spans="2:18" ht="15">
      <c r="B21" s="97">
        <v>11</v>
      </c>
      <c r="C21" s="50"/>
      <c r="D21" s="51"/>
      <c r="E21" s="52"/>
      <c r="F21" s="100"/>
      <c r="G21" s="105"/>
      <c r="H21" s="80">
        <f t="shared" si="4"/>
        <v>0</v>
      </c>
      <c r="I21" s="107">
        <v>0</v>
      </c>
      <c r="J21" s="81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3"/>
        <v>0</v>
      </c>
    </row>
    <row r="22" spans="2:18" ht="15">
      <c r="B22" s="97">
        <v>12</v>
      </c>
      <c r="C22" s="50"/>
      <c r="D22" s="51"/>
      <c r="E22" s="52"/>
      <c r="F22" s="100"/>
      <c r="G22" s="105"/>
      <c r="H22" s="80">
        <f t="shared" si="4"/>
        <v>0</v>
      </c>
      <c r="I22" s="107">
        <v>0</v>
      </c>
      <c r="J22" s="81">
        <f t="shared" si="1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97">
        <v>13</v>
      </c>
      <c r="C23" s="50"/>
      <c r="D23" s="51"/>
      <c r="E23" s="52"/>
      <c r="F23" s="100"/>
      <c r="G23" s="105"/>
      <c r="H23" s="80">
        <f t="shared" si="4"/>
        <v>0</v>
      </c>
      <c r="I23" s="107">
        <v>0</v>
      </c>
      <c r="J23" s="81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97">
        <v>14</v>
      </c>
      <c r="C24" s="50"/>
      <c r="D24" s="51"/>
      <c r="E24" s="52"/>
      <c r="F24" s="100"/>
      <c r="G24" s="105"/>
      <c r="H24" s="80">
        <f t="shared" si="4"/>
        <v>0</v>
      </c>
      <c r="I24" s="107">
        <v>0</v>
      </c>
      <c r="J24" s="81">
        <f t="shared" si="1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97">
        <v>15</v>
      </c>
      <c r="C25" s="50"/>
      <c r="D25" s="51"/>
      <c r="E25" s="52"/>
      <c r="F25" s="100"/>
      <c r="G25" s="105"/>
      <c r="H25" s="80">
        <f t="shared" si="4"/>
        <v>0</v>
      </c>
      <c r="I25" s="107">
        <v>0</v>
      </c>
      <c r="J25" s="81">
        <f t="shared" si="1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97">
        <v>16</v>
      </c>
      <c r="C26" s="50"/>
      <c r="D26" s="51"/>
      <c r="E26" s="52"/>
      <c r="F26" s="100"/>
      <c r="G26" s="105"/>
      <c r="H26" s="80">
        <f t="shared" si="4"/>
        <v>0</v>
      </c>
      <c r="I26" s="107">
        <v>0</v>
      </c>
      <c r="J26" s="81">
        <f t="shared" si="1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97">
        <v>17</v>
      </c>
      <c r="C27" s="50"/>
      <c r="D27" s="51"/>
      <c r="E27" s="52"/>
      <c r="F27" s="100"/>
      <c r="G27" s="105"/>
      <c r="H27" s="80">
        <f t="shared" si="4"/>
        <v>0</v>
      </c>
      <c r="I27" s="107">
        <v>0</v>
      </c>
      <c r="J27" s="81">
        <f t="shared" si="1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97">
        <v>18</v>
      </c>
      <c r="C28" s="53"/>
      <c r="D28" s="54"/>
      <c r="E28" s="55"/>
      <c r="F28" s="100"/>
      <c r="G28" s="105"/>
      <c r="H28" s="82">
        <f t="shared" si="4"/>
        <v>0</v>
      </c>
      <c r="I28" s="108">
        <v>0</v>
      </c>
      <c r="J28" s="83">
        <f t="shared" si="1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56" t="s">
        <v>17</v>
      </c>
      <c r="C29" s="101"/>
      <c r="D29" s="40"/>
      <c r="E29" s="40"/>
      <c r="F29" s="57"/>
      <c r="G29" s="58" t="s">
        <v>3</v>
      </c>
      <c r="H29" s="62"/>
      <c r="I29" s="59"/>
      <c r="J29" s="60">
        <f>SUM(J11:J28)</f>
        <v>136403.2</v>
      </c>
    </row>
    <row r="30" spans="2:10" ht="15">
      <c r="B30" s="61"/>
      <c r="C30" s="62"/>
      <c r="D30" s="63"/>
      <c r="E30" s="40"/>
      <c r="F30" s="64"/>
      <c r="G30" s="65" t="s">
        <v>13</v>
      </c>
      <c r="H30" s="66"/>
      <c r="I30" s="67"/>
      <c r="J30" s="68">
        <f>J29*I30</f>
        <v>0</v>
      </c>
    </row>
    <row r="31" spans="2:10" ht="15">
      <c r="B31" s="39"/>
      <c r="C31" s="40"/>
      <c r="D31" s="40"/>
      <c r="E31" s="40"/>
      <c r="F31" s="69"/>
      <c r="G31" s="70" t="s">
        <v>4</v>
      </c>
      <c r="H31" s="62"/>
      <c r="I31" s="71"/>
      <c r="J31" s="68">
        <f>J29-J30</f>
        <v>136403.2</v>
      </c>
    </row>
    <row r="32" spans="2:10" ht="15">
      <c r="B32" s="39"/>
      <c r="C32" s="40"/>
      <c r="D32" s="40"/>
      <c r="E32" s="40"/>
      <c r="F32" s="64"/>
      <c r="G32" s="65">
        <v>0.19</v>
      </c>
      <c r="H32" s="66"/>
      <c r="I32" s="67">
        <v>0.19</v>
      </c>
      <c r="J32" s="68">
        <f>J31*I32</f>
        <v>25916.608000000004</v>
      </c>
    </row>
    <row r="33" spans="2:10" ht="15.75" thickBot="1">
      <c r="B33" s="41"/>
      <c r="C33" s="42"/>
      <c r="D33" s="42"/>
      <c r="E33" s="42"/>
      <c r="F33" s="72"/>
      <c r="G33" s="73" t="s">
        <v>2</v>
      </c>
      <c r="H33" s="74"/>
      <c r="I33" s="75"/>
      <c r="J33" s="76">
        <f>J31+J32</f>
        <v>162319.80800000002</v>
      </c>
    </row>
  </sheetData>
  <sheetProtection formatCells="0"/>
  <mergeCells count="14">
    <mergeCell ref="C12:E12"/>
    <mergeCell ref="C10:E10"/>
    <mergeCell ref="C11:E11"/>
    <mergeCell ref="B8:C8"/>
    <mergeCell ref="E5:J5"/>
    <mergeCell ref="F6:H6"/>
    <mergeCell ref="F7:H7"/>
    <mergeCell ref="F8:H8"/>
    <mergeCell ref="C13:E13"/>
    <mergeCell ref="C14:E14"/>
    <mergeCell ref="C15:E15"/>
    <mergeCell ref="C16:E16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1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7" ht="15">
      <c r="A108">
        <v>107</v>
      </c>
      <c r="B108" s="36" t="s">
        <v>584</v>
      </c>
      <c r="C108" t="s">
        <v>585</v>
      </c>
      <c r="G108" t="s">
        <v>33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2014-01-15T21:17:41Z</cp:lastPrinted>
  <dcterms:created xsi:type="dcterms:W3CDTF">2013-07-12T05:01:37Z</dcterms:created>
  <dcterms:modified xsi:type="dcterms:W3CDTF">2014-01-16T15:35:43Z</dcterms:modified>
  <cp:category/>
  <cp:version/>
  <cp:contentType/>
  <cp:contentStatus/>
</cp:coreProperties>
</file>