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28" authorId="0">
      <text>
        <r>
          <rPr>
            <b/>
            <sz val="9"/>
            <rFont val="Tahoma"/>
            <family val="0"/>
          </rPr>
          <t>jozcal 
$ 1000</t>
        </r>
        <r>
          <rPr>
            <sz val="9"/>
            <rFont val="Tahoma"/>
            <family val="0"/>
          </rPr>
          <t xml:space="preserve">
</t>
        </r>
      </text>
    </comment>
    <comment ref="N41" authorId="0">
      <text>
        <r>
          <rPr>
            <b/>
            <sz val="9"/>
            <rFont val="Tahoma"/>
            <family val="2"/>
          </rPr>
          <t>jozcal
$1800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<sst xmlns="http://schemas.openxmlformats.org/spreadsheetml/2006/main" count="92" uniqueCount="67">
  <si>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</si>
  <si>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</si>
  <si>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</si>
  <si>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</si>
  <si>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</si>
  <si>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</si>
  <si>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</si>
  <si>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</si>
  <si>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</si>
  <si>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</si>
  <si>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</si>
  <si>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</si>
  <si>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</si>
  <si>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</si>
  <si>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</si>
  <si>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</si>
  <si>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</si>
  <si>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</si>
  <si>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</si>
  <si>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</si>
  <si>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</si>
  <si>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</si>
  <si>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</si>
  <si>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</si>
  <si>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</si>
  <si>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</si>
  <si>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</si>
  <si>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</si>
  <si>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Hidroneumatic</t>
  </si>
  <si>
    <t>Jaime Guzman</t>
  </si>
  <si>
    <t>Adaptador recto 3/8" npt x 3/8" jic inox</t>
  </si>
  <si>
    <t>Adaptador recto 3/8" npt x 1/2" jic inox</t>
  </si>
  <si>
    <t>Adaptador recto 1/2" jic x 1/2" npt inox</t>
  </si>
  <si>
    <t>Tee hembra 1/2" npt inox</t>
  </si>
  <si>
    <t>Codo hembra 1/2" npt inox</t>
  </si>
  <si>
    <t>Union hembra o copla 1/2" npt inox</t>
  </si>
  <si>
    <t>Niple tuerca (corto) 1/2" npt inox</t>
  </si>
  <si>
    <t>Union Americana 1/2" inox</t>
  </si>
  <si>
    <t>Llave de bola corte rapido 1/2" npt inox</t>
  </si>
  <si>
    <t>Copla o union hembra 1/2" npt inox</t>
  </si>
  <si>
    <t>Niple largo 1/2" x 4" npt inox</t>
  </si>
  <si>
    <t xml:space="preserve">Manguera R1AT 3/8" X 5Mtrs INOX, 3/8" FJX </t>
  </si>
  <si>
    <t xml:space="preserve">Manguera R1AT 3/8" X 2,5Mtrs INOX, 3/8" FJX </t>
  </si>
  <si>
    <t xml:space="preserve">Manguera R1AT 3/8" X 25Mtrs INOX, 3/8" FJX </t>
  </si>
  <si>
    <t>Tee hembra 3/8" npt inox 316 clase 150</t>
  </si>
  <si>
    <t>Bushing 3/8" x 1/4" npt inox 316 clase 150</t>
  </si>
  <si>
    <t>Niple largo 1/4"x 4" npt inox 316 clase 150</t>
  </si>
  <si>
    <t>Union hembra o copla 1/4" npt inox 316 clase 150</t>
  </si>
  <si>
    <t>Codo hembra 3/8" npt inox 316 clase 150</t>
  </si>
  <si>
    <t>Manguerra</t>
  </si>
  <si>
    <t>ferrula</t>
  </si>
  <si>
    <t>conectores</t>
  </si>
  <si>
    <t>prensado</t>
  </si>
  <si>
    <t>allen</t>
  </si>
  <si>
    <r>
      <t xml:space="preserve">            Fecha Emisión: </t>
    </r>
    <r>
      <rPr>
        <sz val="11"/>
        <rFont val="Arial"/>
        <family val="2"/>
      </rPr>
      <t xml:space="preserve">  14 Mayo  2013</t>
    </r>
  </si>
  <si>
    <t xml:space="preserve">Entrega : 5 días hábiles para los items 5, 11 y12 </t>
  </si>
  <si>
    <t xml:space="preserve">               armado de flexibles plazo a convenir</t>
  </si>
  <si>
    <t>N°  563</t>
  </si>
  <si>
    <t>mleiva@tsgchile.cl</t>
  </si>
  <si>
    <t xml:space="preserve">30% Anticipo y resto 30 días contra entrega </t>
  </si>
  <si>
    <t xml:space="preserve">Av. Américo Vespucio N°2296 - Centro Empresarial El Cortijo </t>
  </si>
  <si>
    <t>CONCHALI</t>
  </si>
  <si>
    <t>96.767.690-K</t>
  </si>
  <si>
    <t>SINERGY GROUP S.A</t>
  </si>
  <si>
    <t>MEDICION Y CONTROL DE OLORES</t>
  </si>
  <si>
    <t>Anticipo de 30% por fabricación de piezas especiales</t>
  </si>
  <si>
    <t>fremech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</si>
</sst>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&quot;$&quot;\ #,##0"/>
  </numFmts>
  <fonts count="70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sz val="11"/>
      <color indexed="63"/>
      <name val="Arial"/>
      <family val="2"/>
    </font>
    <font>
      <sz val="12"/>
      <color indexed="10"/>
      <name val="宋体"/>
      <family val="0"/>
    </font>
    <font>
      <b/>
      <sz val="16"/>
      <color indexed="62"/>
      <name val="Arial Black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11"/>
      <color rgb="FF222222"/>
      <name val="Arial"/>
      <family val="2"/>
    </font>
    <font>
      <sz val="12"/>
      <color rgb="FFFF0000"/>
      <name val="宋体"/>
      <family val="0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  <xf numFmtId="0" fontId="0" fillId="0" borderId="0">
      <alignment/>
      <protection/>
    </xf>
  </cellStyleXfs>
  <cellXfs count="1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5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66" fillId="33" borderId="0" xfId="0" applyFont="1" applyFill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66" fillId="33" borderId="0" xfId="0" applyNumberFormat="1" applyFont="1" applyFill="1" applyAlignment="1">
      <alignment vertical="center" wrapText="1"/>
    </xf>
    <xf numFmtId="169" fontId="0" fillId="0" borderId="0" xfId="0" applyNumberFormat="1" applyBorder="1" applyAlignment="1">
      <alignment horizontal="left" vertical="center"/>
    </xf>
    <xf numFmtId="169" fontId="0" fillId="0" borderId="0" xfId="0" applyNumberFormat="1" applyFill="1" applyBorder="1" applyAlignment="1">
      <alignment horizontal="left" vertical="center"/>
    </xf>
    <xf numFmtId="169" fontId="9" fillId="0" borderId="0" xfId="0" applyNumberFormat="1" applyFont="1" applyFill="1" applyBorder="1" applyAlignment="1">
      <alignment horizontal="left" vertical="center"/>
    </xf>
    <xf numFmtId="169" fontId="66" fillId="33" borderId="0" xfId="0" applyNumberFormat="1" applyFont="1" applyFill="1" applyAlignment="1">
      <alignment horizontal="left" vertical="center" wrapText="1"/>
    </xf>
    <xf numFmtId="169" fontId="0" fillId="0" borderId="0" xfId="0" applyNumberFormat="1" applyFill="1" applyAlignment="1">
      <alignment horizontal="left" vertical="center"/>
    </xf>
    <xf numFmtId="169" fontId="0" fillId="0" borderId="0" xfId="0" applyNumberFormat="1" applyAlignment="1">
      <alignment horizontal="left" vertical="center"/>
    </xf>
    <xf numFmtId="1" fontId="0" fillId="0" borderId="12" xfId="0" applyNumberForma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9" fontId="0" fillId="0" borderId="0" xfId="53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8" fillId="34" borderId="13" xfId="0" applyFont="1" applyFill="1" applyBorder="1" applyAlignment="1">
      <alignment horizontal="left" vertical="center" wrapText="1"/>
    </xf>
    <xf numFmtId="0" fontId="18" fillId="34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8" fillId="34" borderId="19" xfId="0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18" fillId="34" borderId="15" xfId="0" applyFont="1" applyFill="1" applyBorder="1" applyAlignment="1">
      <alignment horizontal="left" vertical="center" wrapText="1"/>
    </xf>
    <xf numFmtId="0" fontId="18" fillId="34" borderId="16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tabSelected="1" zoomScale="90" zoomScaleNormal="90" zoomScalePageLayoutView="0" workbookViewId="0" topLeftCell="A12">
      <selection activeCell="N25" sqref="N2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7.375" style="37" customWidth="1"/>
    <col min="11" max="11" width="2.00390625" style="0" customWidth="1"/>
    <col min="12" max="12" width="8.875" style="0" bestFit="1" customWidth="1"/>
    <col min="13" max="13" width="8.00390625" style="0" customWidth="1"/>
    <col min="14" max="15" width="14.625" style="0" customWidth="1"/>
    <col min="16" max="16" width="12.00390625" style="37" customWidth="1"/>
    <col min="17" max="17" width="10.375" style="67" customWidth="1"/>
    <col min="18" max="18" width="12.375" style="0" customWidth="1"/>
    <col min="19" max="19" width="12.50390625" style="37" customWidth="1"/>
  </cols>
  <sheetData>
    <row r="1" spans="1:18" ht="14.25">
      <c r="A1" s="7"/>
      <c r="B1" s="1"/>
      <c r="C1" s="6"/>
      <c r="D1" s="6"/>
      <c r="E1" s="6"/>
      <c r="F1" s="6"/>
      <c r="G1" s="6"/>
      <c r="H1" s="6"/>
      <c r="I1" s="6"/>
      <c r="J1" s="68"/>
      <c r="K1" s="2"/>
      <c r="L1" s="7"/>
      <c r="M1" s="7"/>
      <c r="N1" s="7"/>
      <c r="O1" s="7"/>
      <c r="P1" s="59"/>
      <c r="Q1" s="62"/>
      <c r="R1" s="7"/>
    </row>
    <row r="2" spans="1:18" ht="19.5">
      <c r="A2" s="7"/>
      <c r="B2" s="14"/>
      <c r="C2" s="24"/>
      <c r="D2" s="24"/>
      <c r="E2" s="24"/>
      <c r="G2" s="17"/>
      <c r="H2" s="15"/>
      <c r="I2" s="7"/>
      <c r="J2" s="59"/>
      <c r="K2" s="8"/>
      <c r="L2" s="7"/>
      <c r="M2" s="7"/>
      <c r="N2" s="7"/>
      <c r="O2" s="7"/>
      <c r="P2" s="59"/>
      <c r="Q2" s="62"/>
      <c r="R2" s="7"/>
    </row>
    <row r="3" spans="1:21" ht="36">
      <c r="A3" s="7"/>
      <c r="B3" s="14"/>
      <c r="C3" s="118"/>
      <c r="D3" s="118"/>
      <c r="E3" s="118"/>
      <c r="F3" s="16"/>
      <c r="G3" s="16"/>
      <c r="H3" s="16"/>
      <c r="I3" s="112" t="s">
        <v>10</v>
      </c>
      <c r="J3" s="112"/>
      <c r="K3" s="8"/>
      <c r="L3" s="7"/>
      <c r="M3" s="7"/>
      <c r="N3" s="7"/>
      <c r="O3" s="7"/>
      <c r="P3" s="59"/>
      <c r="Q3" s="62"/>
      <c r="R3" s="7"/>
      <c r="U3" s="22"/>
    </row>
    <row r="4" spans="1:21" ht="19.5" customHeight="1">
      <c r="A4" s="7"/>
      <c r="B4" s="14"/>
      <c r="C4" s="113"/>
      <c r="D4" s="113"/>
      <c r="E4" s="113"/>
      <c r="F4" s="16"/>
      <c r="G4" s="16"/>
      <c r="H4" s="16"/>
      <c r="I4" s="114" t="s">
        <v>57</v>
      </c>
      <c r="J4" s="114"/>
      <c r="K4" s="8"/>
      <c r="L4" s="7"/>
      <c r="M4" s="7"/>
      <c r="N4" s="7"/>
      <c r="O4" s="7"/>
      <c r="P4" s="59"/>
      <c r="Q4" s="62"/>
      <c r="R4" s="7"/>
      <c r="U4" s="22"/>
    </row>
    <row r="5" spans="1:18" ht="15" customHeight="1">
      <c r="A5" s="7"/>
      <c r="B5" s="14"/>
      <c r="C5" s="16" t="s">
        <v>24</v>
      </c>
      <c r="D5" s="16"/>
      <c r="E5" s="16"/>
      <c r="F5" s="7"/>
      <c r="G5" s="7"/>
      <c r="H5" s="16"/>
      <c r="I5" s="23"/>
      <c r="J5" s="69"/>
      <c r="K5" s="8"/>
      <c r="L5" s="7"/>
      <c r="M5" s="7"/>
      <c r="N5" s="7"/>
      <c r="O5" s="7"/>
      <c r="P5" s="59"/>
      <c r="Q5" s="62"/>
      <c r="R5" s="7"/>
    </row>
    <row r="6" spans="1:18" ht="15" customHeight="1">
      <c r="A6" s="7"/>
      <c r="B6" s="14"/>
      <c r="C6" s="16" t="s">
        <v>21</v>
      </c>
      <c r="D6" s="16"/>
      <c r="E6" s="16"/>
      <c r="F6" s="7"/>
      <c r="G6" s="7"/>
      <c r="H6" s="16"/>
      <c r="I6" s="23"/>
      <c r="J6" s="69"/>
      <c r="K6" s="8"/>
      <c r="L6" s="7"/>
      <c r="M6" s="7"/>
      <c r="N6" s="7"/>
      <c r="O6" s="7"/>
      <c r="P6" s="59"/>
      <c r="Q6" s="62"/>
      <c r="R6" s="7"/>
    </row>
    <row r="7" spans="1:18" ht="15" customHeight="1">
      <c r="A7" s="7"/>
      <c r="B7" s="14"/>
      <c r="C7" s="16" t="s">
        <v>22</v>
      </c>
      <c r="D7" s="16"/>
      <c r="E7" s="16"/>
      <c r="F7" s="7"/>
      <c r="G7" s="7"/>
      <c r="H7" s="16"/>
      <c r="I7" s="115"/>
      <c r="J7" s="115"/>
      <c r="K7" s="8"/>
      <c r="L7" s="7"/>
      <c r="M7" s="7"/>
      <c r="N7" s="7"/>
      <c r="O7" s="7"/>
      <c r="P7" s="59"/>
      <c r="Q7" s="62"/>
      <c r="R7" s="7"/>
    </row>
    <row r="8" spans="1:18" ht="15" customHeight="1">
      <c r="A8" s="7"/>
      <c r="B8" s="14"/>
      <c r="C8" s="33" t="s">
        <v>14</v>
      </c>
      <c r="D8" s="33"/>
      <c r="E8" s="16"/>
      <c r="F8" s="7"/>
      <c r="G8" s="7"/>
      <c r="H8" s="7"/>
      <c r="I8" s="7"/>
      <c r="J8" s="59"/>
      <c r="K8" s="8"/>
      <c r="L8" s="7"/>
      <c r="M8" s="7"/>
      <c r="N8" s="7"/>
      <c r="O8" s="7"/>
      <c r="P8" s="59"/>
      <c r="Q8" s="62"/>
      <c r="R8" s="7"/>
    </row>
    <row r="9" spans="1:18" ht="15" customHeight="1">
      <c r="A9" s="7"/>
      <c r="B9" s="14"/>
      <c r="C9" s="16" t="s">
        <v>26</v>
      </c>
      <c r="D9" s="16"/>
      <c r="E9" s="7"/>
      <c r="F9" s="16"/>
      <c r="G9" s="16"/>
      <c r="H9" s="43" t="s">
        <v>54</v>
      </c>
      <c r="I9" s="28"/>
      <c r="J9" s="59"/>
      <c r="K9" s="8"/>
      <c r="L9" s="7"/>
      <c r="M9" s="7"/>
      <c r="N9" s="7"/>
      <c r="O9" s="7"/>
      <c r="P9" s="59"/>
      <c r="Q9" s="62"/>
      <c r="R9" s="7"/>
    </row>
    <row r="10" spans="1:18" ht="25.5" customHeight="1" thickBot="1">
      <c r="A10" s="7"/>
      <c r="B10" s="14"/>
      <c r="C10" s="93"/>
      <c r="D10" s="93"/>
      <c r="E10" s="93"/>
      <c r="F10" s="5"/>
      <c r="G10" s="7"/>
      <c r="H10" s="7"/>
      <c r="I10" s="7"/>
      <c r="J10" s="59"/>
      <c r="K10" s="8"/>
      <c r="L10" s="7"/>
      <c r="M10" s="7"/>
      <c r="N10" s="7"/>
      <c r="O10" s="7"/>
      <c r="P10" s="59"/>
      <c r="Q10" s="62"/>
      <c r="R10" s="7"/>
    </row>
    <row r="11" spans="1:18" ht="22.5" customHeight="1">
      <c r="A11" s="7"/>
      <c r="B11" s="14"/>
      <c r="C11" s="116" t="s">
        <v>17</v>
      </c>
      <c r="D11" s="117"/>
      <c r="E11" s="46" t="s">
        <v>63</v>
      </c>
      <c r="F11" s="3"/>
      <c r="G11" s="3"/>
      <c r="H11" s="3"/>
      <c r="I11" s="30"/>
      <c r="J11" s="70"/>
      <c r="K11" s="8"/>
      <c r="L11" s="7"/>
      <c r="M11" s="7"/>
      <c r="N11" s="7"/>
      <c r="O11" s="7"/>
      <c r="P11" s="59"/>
      <c r="Q11" s="62"/>
      <c r="R11" s="7"/>
    </row>
    <row r="12" spans="1:18" ht="15">
      <c r="A12" s="7"/>
      <c r="B12" s="14"/>
      <c r="C12" s="107" t="s">
        <v>16</v>
      </c>
      <c r="D12" s="108"/>
      <c r="E12" s="26" t="s">
        <v>62</v>
      </c>
      <c r="F12" s="5"/>
      <c r="G12" s="5"/>
      <c r="H12" s="5"/>
      <c r="I12" s="18" t="s">
        <v>23</v>
      </c>
      <c r="J12" s="71"/>
      <c r="K12" s="8"/>
      <c r="L12" s="7"/>
      <c r="M12" s="7"/>
      <c r="N12" s="7"/>
      <c r="O12" s="7"/>
      <c r="P12" s="59"/>
      <c r="Q12" s="62"/>
      <c r="R12" s="7"/>
    </row>
    <row r="13" spans="1:18" ht="14.25" customHeight="1">
      <c r="A13" s="7"/>
      <c r="B13" s="14"/>
      <c r="C13" s="107" t="s">
        <v>15</v>
      </c>
      <c r="D13" s="108"/>
      <c r="E13" s="26" t="s">
        <v>64</v>
      </c>
      <c r="F13" s="5"/>
      <c r="G13" s="5"/>
      <c r="H13" s="5"/>
      <c r="I13" s="25" t="s">
        <v>29</v>
      </c>
      <c r="J13" s="71"/>
      <c r="K13" s="8"/>
      <c r="L13" s="7"/>
      <c r="M13" s="7"/>
      <c r="N13" s="7"/>
      <c r="O13" s="7"/>
      <c r="P13" s="59"/>
      <c r="Q13" s="62"/>
      <c r="R13" s="7"/>
    </row>
    <row r="14" spans="1:18" ht="14.25" customHeight="1">
      <c r="A14" s="7"/>
      <c r="B14" s="14"/>
      <c r="C14" s="107" t="s">
        <v>13</v>
      </c>
      <c r="D14" s="108"/>
      <c r="E14" s="26" t="s">
        <v>60</v>
      </c>
      <c r="F14" s="5"/>
      <c r="G14" s="5"/>
      <c r="H14" s="5"/>
      <c r="I14" s="29"/>
      <c r="J14" s="71"/>
      <c r="K14" s="8"/>
      <c r="L14" s="7"/>
      <c r="M14" s="7"/>
      <c r="N14" s="7"/>
      <c r="O14" s="7"/>
      <c r="P14" s="59"/>
      <c r="Q14" s="62"/>
      <c r="R14" s="7"/>
    </row>
    <row r="15" spans="1:18" ht="14.25" customHeight="1">
      <c r="A15" s="7"/>
      <c r="B15" s="14"/>
      <c r="C15" s="107" t="s">
        <v>1</v>
      </c>
      <c r="D15" s="108"/>
      <c r="E15" s="26" t="s">
        <v>61</v>
      </c>
      <c r="F15" s="5" t="s">
        <v>20</v>
      </c>
      <c r="G15" s="44" t="s">
        <v>9</v>
      </c>
      <c r="I15" s="29"/>
      <c r="J15" s="71"/>
      <c r="K15" s="8"/>
      <c r="L15" s="7"/>
      <c r="M15" s="7"/>
      <c r="N15" s="7"/>
      <c r="O15" s="7"/>
      <c r="P15" s="59"/>
      <c r="Q15" s="62"/>
      <c r="R15" s="7"/>
    </row>
    <row r="16" spans="1:18" ht="15">
      <c r="A16" s="7"/>
      <c r="B16" s="14"/>
      <c r="C16" s="107" t="s">
        <v>0</v>
      </c>
      <c r="D16" s="108"/>
      <c r="E16" s="26" t="s">
        <v>58</v>
      </c>
      <c r="F16" s="5"/>
      <c r="G16" s="5"/>
      <c r="H16" s="5"/>
      <c r="I16" s="29"/>
      <c r="J16" s="71"/>
      <c r="K16" s="8"/>
      <c r="L16" s="7"/>
      <c r="M16" s="7"/>
      <c r="N16" s="7"/>
      <c r="O16" s="7"/>
      <c r="P16" s="59"/>
      <c r="Q16" s="62"/>
      <c r="R16" s="7"/>
    </row>
    <row r="17" spans="1:18" ht="15">
      <c r="A17" s="7"/>
      <c r="B17" s="14"/>
      <c r="C17" s="107" t="s">
        <v>25</v>
      </c>
      <c r="D17" s="108"/>
      <c r="E17" s="26" t="s">
        <v>59</v>
      </c>
      <c r="F17" s="5"/>
      <c r="G17" s="5"/>
      <c r="H17" s="5"/>
      <c r="I17" s="29"/>
      <c r="J17" s="71"/>
      <c r="K17" s="8"/>
      <c r="L17" s="7"/>
      <c r="M17" s="7"/>
      <c r="N17" s="7"/>
      <c r="O17" s="7"/>
      <c r="P17" s="59"/>
      <c r="Q17" s="62"/>
      <c r="R17" s="7"/>
    </row>
    <row r="18" spans="1:23" ht="15.75" thickBot="1">
      <c r="A18" s="7"/>
      <c r="B18" s="14"/>
      <c r="C18" s="110" t="s">
        <v>18</v>
      </c>
      <c r="D18" s="111"/>
      <c r="E18" s="34" t="s">
        <v>28</v>
      </c>
      <c r="F18" s="21"/>
      <c r="G18" s="109"/>
      <c r="H18" s="109"/>
      <c r="I18" s="31"/>
      <c r="J18" s="72"/>
      <c r="K18" s="8"/>
      <c r="L18" s="7"/>
      <c r="M18" s="7"/>
      <c r="N18" s="24"/>
      <c r="O18" s="24"/>
      <c r="P18" s="56"/>
      <c r="Q18" s="63"/>
      <c r="R18" s="24"/>
      <c r="S18" s="38"/>
      <c r="T18" s="22"/>
      <c r="U18" s="22"/>
      <c r="V18" s="22"/>
      <c r="W18" s="22"/>
    </row>
    <row r="19" spans="1:23" ht="15" thickBot="1">
      <c r="A19" s="7"/>
      <c r="B19" s="14"/>
      <c r="C19" s="7"/>
      <c r="D19" s="7"/>
      <c r="E19" s="7"/>
      <c r="F19" s="7"/>
      <c r="G19" s="7"/>
      <c r="H19" s="7"/>
      <c r="I19" s="7"/>
      <c r="J19" s="59"/>
      <c r="K19" s="8"/>
      <c r="L19" s="7"/>
      <c r="M19" s="7"/>
      <c r="N19" s="76" t="s">
        <v>53</v>
      </c>
      <c r="O19" s="24"/>
      <c r="P19" s="56">
        <v>1100</v>
      </c>
      <c r="Q19" s="63"/>
      <c r="R19" s="24"/>
      <c r="S19" s="38"/>
      <c r="T19" s="22"/>
      <c r="U19" s="22"/>
      <c r="V19" s="22"/>
      <c r="W19" s="22"/>
    </row>
    <row r="20" spans="1:23" ht="15.75" thickBot="1">
      <c r="A20" s="32"/>
      <c r="B20" s="19"/>
      <c r="C20" s="35" t="s">
        <v>19</v>
      </c>
      <c r="D20" s="103" t="s">
        <v>7</v>
      </c>
      <c r="E20" s="104"/>
      <c r="F20" s="35" t="s">
        <v>6</v>
      </c>
      <c r="G20" s="35" t="s">
        <v>11</v>
      </c>
      <c r="H20" s="35" t="s">
        <v>5</v>
      </c>
      <c r="I20" s="36" t="s">
        <v>4</v>
      </c>
      <c r="J20" s="73" t="s">
        <v>8</v>
      </c>
      <c r="K20" s="20"/>
      <c r="L20" s="32"/>
      <c r="M20" s="32"/>
      <c r="N20" s="40"/>
      <c r="O20" s="40"/>
      <c r="P20" s="60" t="s">
        <v>49</v>
      </c>
      <c r="Q20" s="64" t="s">
        <v>50</v>
      </c>
      <c r="R20" s="39" t="s">
        <v>51</v>
      </c>
      <c r="S20" s="38" t="s">
        <v>52</v>
      </c>
      <c r="T20" s="41"/>
      <c r="U20" s="22"/>
      <c r="V20" s="22"/>
      <c r="W20" s="22"/>
    </row>
    <row r="21" spans="1:23" ht="23.25" customHeight="1">
      <c r="A21" s="7"/>
      <c r="B21" s="14"/>
      <c r="C21" s="50">
        <v>1</v>
      </c>
      <c r="D21" s="105" t="s">
        <v>41</v>
      </c>
      <c r="E21" s="106"/>
      <c r="F21" s="51">
        <v>100</v>
      </c>
      <c r="G21" s="77" t="s">
        <v>11</v>
      </c>
      <c r="H21" s="81">
        <f>+N21*1.5/0.85</f>
        <v>40588.23529411765</v>
      </c>
      <c r="I21" s="79">
        <v>20</v>
      </c>
      <c r="J21" s="82">
        <f aca="true" t="shared" si="0" ref="J21:J33">+F21*H21*(1-I21/100)</f>
        <v>3247058.823529412</v>
      </c>
      <c r="K21" s="8"/>
      <c r="L21" s="91">
        <f>+M21/N21-1</f>
        <v>0.41176470588235303</v>
      </c>
      <c r="M21" s="7">
        <f>+J21/F21</f>
        <v>32470.58823529412</v>
      </c>
      <c r="N21" s="37">
        <f>O21+Q21+R21+S21</f>
        <v>23000</v>
      </c>
      <c r="O21" s="37">
        <f>P21*5</f>
        <v>5500</v>
      </c>
      <c r="P21" s="61">
        <v>1100</v>
      </c>
      <c r="Q21" s="65">
        <v>6600</v>
      </c>
      <c r="R21" s="49">
        <v>8900</v>
      </c>
      <c r="S21" s="49">
        <v>2000</v>
      </c>
      <c r="T21" s="22">
        <v>58934</v>
      </c>
      <c r="U21" s="22"/>
      <c r="V21" s="22"/>
      <c r="W21" s="22"/>
    </row>
    <row r="22" spans="1:23" ht="23.25" customHeight="1">
      <c r="A22" s="7"/>
      <c r="B22" s="14"/>
      <c r="C22" s="47">
        <v>2</v>
      </c>
      <c r="D22" s="94" t="s">
        <v>42</v>
      </c>
      <c r="E22" s="95"/>
      <c r="F22" s="52">
        <v>20</v>
      </c>
      <c r="G22" s="47" t="s">
        <v>11</v>
      </c>
      <c r="H22" s="57">
        <f>+N22*1.5/0.85</f>
        <v>35735.29411764706</v>
      </c>
      <c r="I22" s="80">
        <v>20</v>
      </c>
      <c r="J22" s="83">
        <f t="shared" si="0"/>
        <v>571764.705882353</v>
      </c>
      <c r="K22" s="8"/>
      <c r="L22" s="91">
        <f aca="true" t="shared" si="1" ref="L22:L41">+M22/N22-1</f>
        <v>0.41176470588235303</v>
      </c>
      <c r="M22" s="7">
        <f aca="true" t="shared" si="2" ref="M22:M41">+J22/F22</f>
        <v>28588.23529411765</v>
      </c>
      <c r="N22" s="37">
        <f>O22+Q22+R22+S22</f>
        <v>20250</v>
      </c>
      <c r="O22" s="37">
        <f>P22*2.5</f>
        <v>2750</v>
      </c>
      <c r="P22" s="61">
        <v>1100</v>
      </c>
      <c r="Q22" s="65">
        <v>6600</v>
      </c>
      <c r="R22" s="49">
        <v>8900</v>
      </c>
      <c r="S22" s="49">
        <v>2000</v>
      </c>
      <c r="T22" s="22"/>
      <c r="U22" s="22"/>
      <c r="V22" s="22"/>
      <c r="W22" s="22"/>
    </row>
    <row r="23" spans="1:23" ht="23.25" customHeight="1">
      <c r="A23" s="7"/>
      <c r="B23" s="14"/>
      <c r="C23" s="47">
        <v>3</v>
      </c>
      <c r="D23" s="94" t="s">
        <v>43</v>
      </c>
      <c r="E23" s="95"/>
      <c r="F23" s="52">
        <v>7</v>
      </c>
      <c r="G23" s="47" t="s">
        <v>11</v>
      </c>
      <c r="H23" s="57">
        <f>+N23*1.5/0.85</f>
        <v>79411.76470588235</v>
      </c>
      <c r="I23" s="80">
        <v>20</v>
      </c>
      <c r="J23" s="83">
        <f t="shared" si="0"/>
        <v>444705.88235294115</v>
      </c>
      <c r="K23" s="8"/>
      <c r="L23" s="91">
        <f t="shared" si="1"/>
        <v>0.4117647058823528</v>
      </c>
      <c r="M23" s="7">
        <f t="shared" si="2"/>
        <v>63529.41176470588</v>
      </c>
      <c r="N23" s="37">
        <f>O23+Q23+R23+S23</f>
        <v>45000</v>
      </c>
      <c r="O23" s="37">
        <f>P23*25</f>
        <v>27500</v>
      </c>
      <c r="P23" s="61">
        <v>1100</v>
      </c>
      <c r="Q23" s="65">
        <v>6600</v>
      </c>
      <c r="R23" s="49">
        <v>8900</v>
      </c>
      <c r="S23" s="49">
        <v>2000</v>
      </c>
      <c r="T23" s="22"/>
      <c r="U23" s="22"/>
      <c r="V23" s="22"/>
      <c r="W23" s="22"/>
    </row>
    <row r="24" spans="1:23" ht="23.25" customHeight="1">
      <c r="A24" s="7"/>
      <c r="B24" s="14"/>
      <c r="C24" s="47">
        <v>4</v>
      </c>
      <c r="D24" s="94" t="s">
        <v>41</v>
      </c>
      <c r="E24" s="95"/>
      <c r="F24" s="52">
        <v>15</v>
      </c>
      <c r="G24" s="47" t="s">
        <v>11</v>
      </c>
      <c r="H24" s="57">
        <f>+N24*1.5/0.85</f>
        <v>40588.23529411765</v>
      </c>
      <c r="I24" s="80">
        <v>20</v>
      </c>
      <c r="J24" s="83">
        <f t="shared" si="0"/>
        <v>487058.82352941186</v>
      </c>
      <c r="K24" s="8"/>
      <c r="L24" s="91">
        <f t="shared" si="1"/>
        <v>0.41176470588235325</v>
      </c>
      <c r="M24" s="7">
        <f t="shared" si="2"/>
        <v>32470.588235294123</v>
      </c>
      <c r="N24" s="37">
        <f>O24+Q24+R24+S24</f>
        <v>23000</v>
      </c>
      <c r="O24" s="37">
        <f>P24*5</f>
        <v>5500</v>
      </c>
      <c r="P24" s="61">
        <v>1100</v>
      </c>
      <c r="Q24" s="65">
        <v>6600</v>
      </c>
      <c r="R24" s="49">
        <v>8900</v>
      </c>
      <c r="S24" s="49">
        <v>2000</v>
      </c>
      <c r="T24" s="22"/>
      <c r="U24" s="22"/>
      <c r="V24" s="22"/>
      <c r="W24" s="22"/>
    </row>
    <row r="25" spans="1:23" ht="23.25" customHeight="1">
      <c r="A25" s="7"/>
      <c r="B25" s="14"/>
      <c r="C25" s="48">
        <v>5</v>
      </c>
      <c r="D25" s="94" t="s">
        <v>30</v>
      </c>
      <c r="E25" s="95"/>
      <c r="F25" s="52">
        <v>207</v>
      </c>
      <c r="G25" s="47" t="s">
        <v>11</v>
      </c>
      <c r="H25" s="57">
        <v>5900</v>
      </c>
      <c r="I25" s="80">
        <v>20</v>
      </c>
      <c r="J25" s="83">
        <f t="shared" si="0"/>
        <v>977040</v>
      </c>
      <c r="K25" s="8"/>
      <c r="L25" s="91">
        <f t="shared" si="1"/>
        <v>1.2476190476190476</v>
      </c>
      <c r="M25" s="7">
        <f t="shared" si="2"/>
        <v>4720</v>
      </c>
      <c r="N25" s="24">
        <v>2100</v>
      </c>
      <c r="O25" s="37" t="s">
        <v>66</v>
      </c>
      <c r="P25" s="61"/>
      <c r="Q25" s="65"/>
      <c r="R25" s="49"/>
      <c r="S25" s="49"/>
      <c r="T25" s="22"/>
      <c r="U25" s="22"/>
      <c r="V25" s="22"/>
      <c r="W25" s="22"/>
    </row>
    <row r="26" spans="1:23" ht="23.25" customHeight="1">
      <c r="A26" s="7"/>
      <c r="B26" s="14"/>
      <c r="C26" s="47">
        <v>6</v>
      </c>
      <c r="D26" s="94" t="s">
        <v>44</v>
      </c>
      <c r="E26" s="95"/>
      <c r="F26" s="52">
        <v>92</v>
      </c>
      <c r="G26" s="47" t="s">
        <v>11</v>
      </c>
      <c r="H26" s="57">
        <v>1949</v>
      </c>
      <c r="I26" s="80">
        <v>20</v>
      </c>
      <c r="J26" s="83">
        <f t="shared" si="0"/>
        <v>143446.4</v>
      </c>
      <c r="K26" s="8"/>
      <c r="L26" s="91">
        <f t="shared" si="1"/>
        <v>0.8561904761904762</v>
      </c>
      <c r="M26" s="7">
        <f t="shared" si="2"/>
        <v>1559.2</v>
      </c>
      <c r="N26" s="24">
        <v>840</v>
      </c>
      <c r="O26" s="24"/>
      <c r="P26" s="61">
        <f>H26*(1-0.15)</f>
        <v>1656.6499999999999</v>
      </c>
      <c r="Q26" s="65">
        <f>P26/N26</f>
        <v>1.9722023809523808</v>
      </c>
      <c r="R26" s="49"/>
      <c r="S26" s="49"/>
      <c r="T26" s="22"/>
      <c r="U26" s="22"/>
      <c r="V26" s="22"/>
      <c r="W26" s="22"/>
    </row>
    <row r="27" spans="1:23" ht="23.25" customHeight="1">
      <c r="A27" s="7"/>
      <c r="B27" s="14"/>
      <c r="C27" s="47">
        <v>7</v>
      </c>
      <c r="D27" s="94" t="s">
        <v>45</v>
      </c>
      <c r="E27" s="95"/>
      <c r="F27" s="52">
        <v>105</v>
      </c>
      <c r="G27" s="47" t="s">
        <v>11</v>
      </c>
      <c r="H27" s="57">
        <v>1189</v>
      </c>
      <c r="I27" s="80">
        <v>20</v>
      </c>
      <c r="J27" s="83">
        <f t="shared" si="0"/>
        <v>99876</v>
      </c>
      <c r="K27" s="8"/>
      <c r="L27" s="91">
        <f t="shared" si="1"/>
        <v>1.438974358974359</v>
      </c>
      <c r="M27" s="7">
        <f t="shared" si="2"/>
        <v>951.2</v>
      </c>
      <c r="N27" s="24">
        <v>390</v>
      </c>
      <c r="O27" s="24"/>
      <c r="P27" s="61">
        <f aca="true" t="shared" si="3" ref="P27:P40">H27*(1-0.15)</f>
        <v>1010.65</v>
      </c>
      <c r="Q27" s="65">
        <f aca="true" t="shared" si="4" ref="Q27:Q40">P27/N27</f>
        <v>2.5914102564102564</v>
      </c>
      <c r="R27" s="49"/>
      <c r="S27" s="49"/>
      <c r="T27" s="22"/>
      <c r="U27" s="22"/>
      <c r="V27" s="22"/>
      <c r="W27" s="22"/>
    </row>
    <row r="28" spans="1:23" ht="23.25" customHeight="1">
      <c r="A28" s="7"/>
      <c r="B28" s="14"/>
      <c r="C28" s="45">
        <v>8</v>
      </c>
      <c r="D28" s="94" t="s">
        <v>46</v>
      </c>
      <c r="E28" s="95"/>
      <c r="F28" s="52">
        <v>105</v>
      </c>
      <c r="G28" s="47" t="s">
        <v>11</v>
      </c>
      <c r="H28" s="57">
        <v>2110</v>
      </c>
      <c r="I28" s="80">
        <v>20</v>
      </c>
      <c r="J28" s="83">
        <f t="shared" si="0"/>
        <v>177240</v>
      </c>
      <c r="K28" s="8"/>
      <c r="L28" s="91">
        <f t="shared" si="1"/>
        <v>-0.24977777777777777</v>
      </c>
      <c r="M28" s="7">
        <f t="shared" si="2"/>
        <v>1688</v>
      </c>
      <c r="N28" s="92">
        <v>2250</v>
      </c>
      <c r="O28" s="24"/>
      <c r="P28" s="61">
        <f t="shared" si="3"/>
        <v>1793.5</v>
      </c>
      <c r="Q28" s="65">
        <f t="shared" si="4"/>
        <v>0.7971111111111111</v>
      </c>
      <c r="R28" s="49"/>
      <c r="S28" s="49"/>
      <c r="T28" s="22"/>
      <c r="U28" s="22"/>
      <c r="V28" s="22"/>
      <c r="W28" s="22"/>
    </row>
    <row r="29" spans="1:23" ht="23.25" customHeight="1">
      <c r="A29" s="7"/>
      <c r="B29" s="14"/>
      <c r="C29" s="45">
        <v>9</v>
      </c>
      <c r="D29" s="94" t="s">
        <v>47</v>
      </c>
      <c r="E29" s="95"/>
      <c r="F29" s="52">
        <v>105</v>
      </c>
      <c r="G29" s="47" t="s">
        <v>11</v>
      </c>
      <c r="H29" s="57">
        <v>1035</v>
      </c>
      <c r="I29" s="80">
        <v>20</v>
      </c>
      <c r="J29" s="83">
        <f t="shared" si="0"/>
        <v>86940</v>
      </c>
      <c r="K29" s="8"/>
      <c r="L29" s="91">
        <f t="shared" si="1"/>
        <v>1.0444444444444443</v>
      </c>
      <c r="M29" s="7">
        <f t="shared" si="2"/>
        <v>828</v>
      </c>
      <c r="N29" s="24">
        <v>405</v>
      </c>
      <c r="O29" s="24"/>
      <c r="P29" s="61">
        <f t="shared" si="3"/>
        <v>879.75</v>
      </c>
      <c r="Q29" s="65">
        <f t="shared" si="4"/>
        <v>2.172222222222222</v>
      </c>
      <c r="R29" s="49"/>
      <c r="S29" s="49"/>
      <c r="T29" s="22"/>
      <c r="U29" s="22"/>
      <c r="V29" s="22"/>
      <c r="W29" s="22"/>
    </row>
    <row r="30" spans="1:23" ht="23.25" customHeight="1">
      <c r="A30" s="7"/>
      <c r="B30" s="14"/>
      <c r="C30" s="45">
        <v>10</v>
      </c>
      <c r="D30" s="94" t="s">
        <v>48</v>
      </c>
      <c r="E30" s="95"/>
      <c r="F30" s="52">
        <v>25</v>
      </c>
      <c r="G30" s="47" t="s">
        <v>11</v>
      </c>
      <c r="H30" s="57">
        <v>1400</v>
      </c>
      <c r="I30" s="80">
        <v>20</v>
      </c>
      <c r="J30" s="83">
        <f t="shared" si="0"/>
        <v>28000</v>
      </c>
      <c r="K30" s="8"/>
      <c r="L30" s="91">
        <f t="shared" si="1"/>
        <v>0.7472698907956319</v>
      </c>
      <c r="M30" s="7">
        <f t="shared" si="2"/>
        <v>1120</v>
      </c>
      <c r="N30" s="37">
        <v>641</v>
      </c>
      <c r="O30" s="37"/>
      <c r="P30" s="61">
        <f t="shared" si="3"/>
        <v>1190</v>
      </c>
      <c r="Q30" s="65">
        <f t="shared" si="4"/>
        <v>1.856474258970359</v>
      </c>
      <c r="R30" s="49"/>
      <c r="S30" s="49"/>
      <c r="T30" s="22"/>
      <c r="U30" s="22"/>
      <c r="V30" s="22"/>
      <c r="W30" s="22"/>
    </row>
    <row r="31" spans="1:23" ht="23.25" customHeight="1">
      <c r="A31" s="7"/>
      <c r="B31" s="14"/>
      <c r="C31" s="45">
        <v>11</v>
      </c>
      <c r="D31" s="94" t="s">
        <v>31</v>
      </c>
      <c r="E31" s="95"/>
      <c r="F31" s="52">
        <v>12</v>
      </c>
      <c r="G31" s="47" t="s">
        <v>11</v>
      </c>
      <c r="H31" s="57">
        <v>8200</v>
      </c>
      <c r="I31" s="80">
        <v>20</v>
      </c>
      <c r="J31" s="83">
        <f t="shared" si="0"/>
        <v>78720</v>
      </c>
      <c r="K31" s="8"/>
      <c r="L31" s="91">
        <f t="shared" si="1"/>
        <v>1.394160583941606</v>
      </c>
      <c r="M31" s="7">
        <f t="shared" si="2"/>
        <v>6560</v>
      </c>
      <c r="N31" s="24">
        <v>2740</v>
      </c>
      <c r="O31" s="24" t="s">
        <v>66</v>
      </c>
      <c r="P31" s="61">
        <f t="shared" si="3"/>
        <v>6970</v>
      </c>
      <c r="Q31" s="65">
        <f t="shared" si="4"/>
        <v>2.5437956204379564</v>
      </c>
      <c r="R31" s="49"/>
      <c r="S31" s="49"/>
      <c r="T31" s="22"/>
      <c r="U31" s="22"/>
      <c r="V31" s="22"/>
      <c r="W31" s="22"/>
    </row>
    <row r="32" spans="1:23" ht="23.25" customHeight="1">
      <c r="A32" s="7"/>
      <c r="B32" s="14"/>
      <c r="C32" s="45">
        <v>12</v>
      </c>
      <c r="D32" s="94" t="s">
        <v>32</v>
      </c>
      <c r="E32" s="95"/>
      <c r="F32" s="52">
        <v>58</v>
      </c>
      <c r="G32" s="47" t="s">
        <v>11</v>
      </c>
      <c r="H32" s="57">
        <v>8900</v>
      </c>
      <c r="I32" s="80">
        <v>20</v>
      </c>
      <c r="J32" s="83">
        <f t="shared" si="0"/>
        <v>412960</v>
      </c>
      <c r="K32" s="8"/>
      <c r="L32" s="91">
        <f t="shared" si="1"/>
        <v>1.5985401459854014</v>
      </c>
      <c r="M32" s="7">
        <f t="shared" si="2"/>
        <v>7120</v>
      </c>
      <c r="N32" s="37">
        <v>2740</v>
      </c>
      <c r="O32" s="37" t="s">
        <v>66</v>
      </c>
      <c r="P32" s="61">
        <f t="shared" si="3"/>
        <v>7565</v>
      </c>
      <c r="Q32" s="65">
        <f t="shared" si="4"/>
        <v>2.760948905109489</v>
      </c>
      <c r="R32" s="49"/>
      <c r="S32" s="49"/>
      <c r="T32" s="22"/>
      <c r="U32" s="22"/>
      <c r="V32" s="22"/>
      <c r="W32" s="22"/>
    </row>
    <row r="33" spans="1:23" ht="23.25" customHeight="1">
      <c r="A33" s="7"/>
      <c r="B33" s="14"/>
      <c r="C33" s="45">
        <v>13</v>
      </c>
      <c r="D33" s="94" t="s">
        <v>33</v>
      </c>
      <c r="E33" s="95"/>
      <c r="F33" s="52">
        <v>10</v>
      </c>
      <c r="G33" s="47" t="s">
        <v>11</v>
      </c>
      <c r="H33" s="57">
        <v>2430</v>
      </c>
      <c r="I33" s="80">
        <v>20</v>
      </c>
      <c r="J33" s="83">
        <f t="shared" si="0"/>
        <v>19440</v>
      </c>
      <c r="K33" s="8"/>
      <c r="L33" s="91">
        <f t="shared" si="1"/>
        <v>1.124590163934426</v>
      </c>
      <c r="M33" s="7">
        <f t="shared" si="2"/>
        <v>1944</v>
      </c>
      <c r="N33" s="37">
        <v>915</v>
      </c>
      <c r="O33" s="37"/>
      <c r="P33" s="61">
        <f t="shared" si="3"/>
        <v>2065.5</v>
      </c>
      <c r="Q33" s="65">
        <f t="shared" si="4"/>
        <v>2.2573770491803278</v>
      </c>
      <c r="R33" s="49"/>
      <c r="S33" s="49"/>
      <c r="T33" s="22"/>
      <c r="U33" s="22"/>
      <c r="V33" s="22"/>
      <c r="W33" s="22"/>
    </row>
    <row r="34" spans="1:23" ht="23.25" customHeight="1">
      <c r="A34" s="7"/>
      <c r="B34" s="14"/>
      <c r="C34" s="45">
        <v>14</v>
      </c>
      <c r="D34" s="94" t="s">
        <v>34</v>
      </c>
      <c r="E34" s="95"/>
      <c r="F34" s="52">
        <v>16</v>
      </c>
      <c r="G34" s="47" t="s">
        <v>11</v>
      </c>
      <c r="H34" s="57">
        <v>1720</v>
      </c>
      <c r="I34" s="80">
        <v>20</v>
      </c>
      <c r="J34" s="83">
        <f>+F34*H34*(1-I34/100)</f>
        <v>22016</v>
      </c>
      <c r="K34" s="8"/>
      <c r="L34" s="91">
        <f t="shared" si="1"/>
        <v>0.6284023668639054</v>
      </c>
      <c r="M34" s="7">
        <f t="shared" si="2"/>
        <v>1376</v>
      </c>
      <c r="N34" s="37">
        <v>845</v>
      </c>
      <c r="O34" s="37"/>
      <c r="P34" s="61">
        <f t="shared" si="3"/>
        <v>1462</v>
      </c>
      <c r="Q34" s="65">
        <f t="shared" si="4"/>
        <v>1.7301775147928995</v>
      </c>
      <c r="R34" s="24"/>
      <c r="S34" s="38"/>
      <c r="T34" s="22"/>
      <c r="U34" s="22"/>
      <c r="V34" s="22"/>
      <c r="W34" s="22"/>
    </row>
    <row r="35" spans="1:23" ht="23.25" customHeight="1">
      <c r="A35" s="7"/>
      <c r="B35" s="14"/>
      <c r="C35" s="45">
        <v>15</v>
      </c>
      <c r="D35" s="94" t="s">
        <v>35</v>
      </c>
      <c r="E35" s="95"/>
      <c r="F35" s="52">
        <v>10</v>
      </c>
      <c r="G35" s="47" t="s">
        <v>11</v>
      </c>
      <c r="H35" s="57">
        <v>1560</v>
      </c>
      <c r="I35" s="80">
        <v>20</v>
      </c>
      <c r="J35" s="83">
        <f aca="true" t="shared" si="5" ref="J35:J41">+F35*H35*(1-I35/100)</f>
        <v>12480</v>
      </c>
      <c r="K35" s="8"/>
      <c r="L35" s="91">
        <f t="shared" si="1"/>
        <v>0.6000000000000001</v>
      </c>
      <c r="M35" s="7">
        <f t="shared" si="2"/>
        <v>1248</v>
      </c>
      <c r="N35" s="37">
        <v>780</v>
      </c>
      <c r="O35" s="37"/>
      <c r="P35" s="61">
        <f t="shared" si="3"/>
        <v>1326</v>
      </c>
      <c r="Q35" s="65">
        <f t="shared" si="4"/>
        <v>1.7</v>
      </c>
      <c r="R35" s="24"/>
      <c r="S35" s="38"/>
      <c r="T35" s="22"/>
      <c r="U35" s="22"/>
      <c r="V35" s="22"/>
      <c r="W35" s="22"/>
    </row>
    <row r="36" spans="1:23" ht="23.25" customHeight="1">
      <c r="A36" s="7"/>
      <c r="B36" s="14"/>
      <c r="C36" s="45">
        <v>16</v>
      </c>
      <c r="D36" s="94" t="s">
        <v>36</v>
      </c>
      <c r="E36" s="95"/>
      <c r="F36" s="52">
        <v>44</v>
      </c>
      <c r="G36" s="47" t="s">
        <v>11</v>
      </c>
      <c r="H36" s="57">
        <v>1805</v>
      </c>
      <c r="I36" s="80">
        <v>20</v>
      </c>
      <c r="J36" s="83">
        <f t="shared" si="5"/>
        <v>63536</v>
      </c>
      <c r="K36" s="8"/>
      <c r="L36" s="91">
        <f t="shared" si="1"/>
        <v>1.187878787878788</v>
      </c>
      <c r="M36" s="7">
        <f t="shared" si="2"/>
        <v>1444</v>
      </c>
      <c r="N36" s="56">
        <v>660</v>
      </c>
      <c r="O36" s="24"/>
      <c r="P36" s="61">
        <f t="shared" si="3"/>
        <v>1534.25</v>
      </c>
      <c r="Q36" s="65">
        <f t="shared" si="4"/>
        <v>2.324621212121212</v>
      </c>
      <c r="R36" s="24"/>
      <c r="S36" s="38"/>
      <c r="T36" s="22"/>
      <c r="U36" s="22"/>
      <c r="V36" s="22"/>
      <c r="W36" s="22"/>
    </row>
    <row r="37" spans="1:23" ht="23.25" customHeight="1">
      <c r="A37" s="7"/>
      <c r="B37" s="14"/>
      <c r="C37" s="45">
        <v>17</v>
      </c>
      <c r="D37" s="94" t="s">
        <v>33</v>
      </c>
      <c r="E37" s="95"/>
      <c r="F37" s="52">
        <v>18</v>
      </c>
      <c r="G37" s="47" t="s">
        <v>11</v>
      </c>
      <c r="H37" s="57">
        <v>2430</v>
      </c>
      <c r="I37" s="80">
        <v>20</v>
      </c>
      <c r="J37" s="83">
        <f t="shared" si="5"/>
        <v>34992</v>
      </c>
      <c r="K37" s="8"/>
      <c r="L37" s="91">
        <f t="shared" si="1"/>
        <v>1.124590163934426</v>
      </c>
      <c r="M37" s="7">
        <f t="shared" si="2"/>
        <v>1944</v>
      </c>
      <c r="N37" s="56">
        <v>915</v>
      </c>
      <c r="O37" s="56"/>
      <c r="P37" s="61">
        <f t="shared" si="3"/>
        <v>2065.5</v>
      </c>
      <c r="Q37" s="65">
        <f t="shared" si="4"/>
        <v>2.2573770491803278</v>
      </c>
      <c r="R37" s="24"/>
      <c r="S37" s="38"/>
      <c r="T37" s="22"/>
      <c r="U37" s="22"/>
      <c r="V37" s="22"/>
      <c r="W37" s="22"/>
    </row>
    <row r="38" spans="1:23" ht="23.25" customHeight="1">
      <c r="A38" s="7"/>
      <c r="B38" s="14"/>
      <c r="C38" s="45">
        <v>18</v>
      </c>
      <c r="D38" s="94" t="s">
        <v>37</v>
      </c>
      <c r="E38" s="95"/>
      <c r="F38" s="52">
        <v>20</v>
      </c>
      <c r="G38" s="47" t="s">
        <v>11</v>
      </c>
      <c r="H38" s="57">
        <v>6100</v>
      </c>
      <c r="I38" s="80">
        <v>20</v>
      </c>
      <c r="J38" s="83">
        <f t="shared" si="5"/>
        <v>97600</v>
      </c>
      <c r="K38" s="8"/>
      <c r="L38" s="91">
        <f t="shared" si="1"/>
        <v>2.1483870967741936</v>
      </c>
      <c r="M38" s="7">
        <f t="shared" si="2"/>
        <v>4880</v>
      </c>
      <c r="N38" s="56">
        <v>1550</v>
      </c>
      <c r="O38" s="56"/>
      <c r="P38" s="61">
        <f t="shared" si="3"/>
        <v>5185</v>
      </c>
      <c r="Q38" s="65">
        <f t="shared" si="4"/>
        <v>3.3451612903225807</v>
      </c>
      <c r="R38" s="24"/>
      <c r="S38" s="38"/>
      <c r="T38" s="22"/>
      <c r="U38" s="22"/>
      <c r="V38" s="22"/>
      <c r="W38" s="22"/>
    </row>
    <row r="39" spans="1:23" ht="23.25" customHeight="1">
      <c r="A39" s="7"/>
      <c r="B39" s="14"/>
      <c r="C39" s="53">
        <v>19</v>
      </c>
      <c r="D39" s="99" t="s">
        <v>38</v>
      </c>
      <c r="E39" s="99"/>
      <c r="F39" s="52">
        <v>12</v>
      </c>
      <c r="G39" s="47" t="s">
        <v>11</v>
      </c>
      <c r="H39" s="57">
        <v>5749</v>
      </c>
      <c r="I39" s="80">
        <v>20</v>
      </c>
      <c r="J39" s="83">
        <f t="shared" si="5"/>
        <v>55190.4</v>
      </c>
      <c r="K39" s="8"/>
      <c r="L39" s="91">
        <f t="shared" si="1"/>
        <v>0.23634408602150536</v>
      </c>
      <c r="M39" s="7">
        <f t="shared" si="2"/>
        <v>4599.2</v>
      </c>
      <c r="N39" s="56">
        <v>3720</v>
      </c>
      <c r="O39" s="56"/>
      <c r="P39" s="61">
        <f t="shared" si="3"/>
        <v>4886.65</v>
      </c>
      <c r="Q39" s="65">
        <f t="shared" si="4"/>
        <v>1.3136155913978493</v>
      </c>
      <c r="R39" s="24"/>
      <c r="S39" s="38"/>
      <c r="T39" s="22"/>
      <c r="U39" s="22"/>
      <c r="V39" s="22"/>
      <c r="W39" s="22"/>
    </row>
    <row r="40" spans="1:23" ht="23.25" customHeight="1">
      <c r="A40" s="7"/>
      <c r="B40" s="14"/>
      <c r="C40" s="53">
        <v>20</v>
      </c>
      <c r="D40" s="94" t="s">
        <v>39</v>
      </c>
      <c r="E40" s="100"/>
      <c r="F40" s="52">
        <v>4</v>
      </c>
      <c r="G40" s="47" t="s">
        <v>11</v>
      </c>
      <c r="H40" s="57">
        <v>1570</v>
      </c>
      <c r="I40" s="80">
        <v>20</v>
      </c>
      <c r="J40" s="83">
        <f t="shared" si="5"/>
        <v>5024</v>
      </c>
      <c r="K40" s="8"/>
      <c r="L40" s="91">
        <f t="shared" si="1"/>
        <v>0.6102564102564103</v>
      </c>
      <c r="M40" s="7">
        <f t="shared" si="2"/>
        <v>1256</v>
      </c>
      <c r="N40" s="56">
        <v>780</v>
      </c>
      <c r="O40" s="56"/>
      <c r="P40" s="61">
        <f t="shared" si="3"/>
        <v>1334.5</v>
      </c>
      <c r="Q40" s="65">
        <f t="shared" si="4"/>
        <v>1.7108974358974358</v>
      </c>
      <c r="R40" s="24"/>
      <c r="S40" s="38"/>
      <c r="T40" s="22"/>
      <c r="U40" s="22"/>
      <c r="V40" s="22"/>
      <c r="W40" s="22"/>
    </row>
    <row r="41" spans="1:23" ht="23.25" customHeight="1" thickBot="1">
      <c r="A41" s="7"/>
      <c r="B41" s="14"/>
      <c r="C41" s="54">
        <v>21</v>
      </c>
      <c r="D41" s="101" t="s">
        <v>40</v>
      </c>
      <c r="E41" s="102"/>
      <c r="F41" s="55">
        <v>24</v>
      </c>
      <c r="G41" s="78" t="s">
        <v>11</v>
      </c>
      <c r="H41" s="58">
        <v>3759</v>
      </c>
      <c r="I41" s="80">
        <v>20</v>
      </c>
      <c r="J41" s="84">
        <f t="shared" si="5"/>
        <v>72172.8</v>
      </c>
      <c r="K41" s="8"/>
      <c r="L41" s="91">
        <f t="shared" si="1"/>
        <v>-0.2406060606060605</v>
      </c>
      <c r="M41" s="7">
        <f t="shared" si="2"/>
        <v>3007.2000000000003</v>
      </c>
      <c r="N41" s="119">
        <v>3960</v>
      </c>
      <c r="O41" s="24"/>
      <c r="P41" s="56"/>
      <c r="Q41" s="63"/>
      <c r="R41" s="24"/>
      <c r="S41" s="38"/>
      <c r="T41" s="22"/>
      <c r="U41" s="22"/>
      <c r="V41" s="22"/>
      <c r="W41" s="22"/>
    </row>
    <row r="42" spans="1:23" ht="14.25">
      <c r="A42" s="7"/>
      <c r="B42" s="14"/>
      <c r="C42" s="96"/>
      <c r="D42" s="97"/>
      <c r="E42" s="97"/>
      <c r="F42" s="3"/>
      <c r="G42" s="97"/>
      <c r="H42" s="93"/>
      <c r="I42" s="6"/>
      <c r="J42" s="85"/>
      <c r="K42" s="8"/>
      <c r="L42" s="7"/>
      <c r="M42" s="7"/>
      <c r="N42" s="24"/>
      <c r="O42" s="24"/>
      <c r="P42" s="56"/>
      <c r="Q42" s="63"/>
      <c r="R42" s="24"/>
      <c r="S42" s="38"/>
      <c r="T42" s="22"/>
      <c r="U42" s="22"/>
      <c r="V42" s="22"/>
      <c r="W42" s="22"/>
    </row>
    <row r="43" spans="1:23" ht="18.75">
      <c r="A43" s="7"/>
      <c r="B43" s="14"/>
      <c r="C43" s="4"/>
      <c r="D43" s="89" t="s">
        <v>27</v>
      </c>
      <c r="E43" s="5"/>
      <c r="F43" s="5"/>
      <c r="G43" s="5"/>
      <c r="H43" s="7"/>
      <c r="I43" s="13" t="s">
        <v>2</v>
      </c>
      <c r="J43" s="86">
        <f>SUM(J21:J41)</f>
        <v>7137261.835294118</v>
      </c>
      <c r="K43" s="8"/>
      <c r="L43" s="7"/>
      <c r="M43" s="7"/>
      <c r="N43" s="24"/>
      <c r="O43" s="24"/>
      <c r="P43" s="56"/>
      <c r="Q43" s="66"/>
      <c r="R43" s="24"/>
      <c r="S43" s="38"/>
      <c r="T43" s="22"/>
      <c r="U43" s="22"/>
      <c r="V43" s="22"/>
      <c r="W43" s="22"/>
    </row>
    <row r="44" spans="1:23" ht="15">
      <c r="A44" s="7"/>
      <c r="B44" s="14"/>
      <c r="C44" s="4"/>
      <c r="D44" s="90" t="s">
        <v>65</v>
      </c>
      <c r="E44" s="90"/>
      <c r="F44" s="5"/>
      <c r="G44" s="5"/>
      <c r="H44" s="5"/>
      <c r="I44" s="27"/>
      <c r="J44" s="86"/>
      <c r="K44" s="8"/>
      <c r="L44" s="7"/>
      <c r="M44" s="7"/>
      <c r="N44" s="24"/>
      <c r="O44" s="24"/>
      <c r="P44" s="56"/>
      <c r="Q44" s="66"/>
      <c r="R44" s="24"/>
      <c r="S44" s="38"/>
      <c r="T44" s="22"/>
      <c r="U44" s="22"/>
      <c r="V44" s="22"/>
      <c r="W44" s="22"/>
    </row>
    <row r="45" spans="1:23" ht="18.75">
      <c r="A45" s="7"/>
      <c r="B45" s="14"/>
      <c r="C45" s="4"/>
      <c r="D45" s="90" t="s">
        <v>55</v>
      </c>
      <c r="E45" s="90"/>
      <c r="F45" s="5"/>
      <c r="G45" s="93"/>
      <c r="H45" s="93"/>
      <c r="I45" s="13" t="s">
        <v>12</v>
      </c>
      <c r="J45" s="86">
        <f>+J43*19%</f>
        <v>1356079.7487058826</v>
      </c>
      <c r="K45" s="8"/>
      <c r="L45" s="7"/>
      <c r="M45" s="7"/>
      <c r="N45" s="24"/>
      <c r="O45" s="24"/>
      <c r="P45" s="56"/>
      <c r="Q45" s="66"/>
      <c r="R45" s="24"/>
      <c r="S45" s="38"/>
      <c r="T45" s="22"/>
      <c r="U45" s="22"/>
      <c r="V45" s="22"/>
      <c r="W45" s="22"/>
    </row>
    <row r="46" spans="1:23" ht="18">
      <c r="A46" s="7"/>
      <c r="B46" s="14"/>
      <c r="C46" s="4"/>
      <c r="D46" s="90" t="s">
        <v>56</v>
      </c>
      <c r="E46" s="90"/>
      <c r="F46" s="5"/>
      <c r="G46" s="5"/>
      <c r="H46" s="5"/>
      <c r="I46" s="12"/>
      <c r="J46" s="87"/>
      <c r="K46" s="8"/>
      <c r="L46" s="7"/>
      <c r="M46" s="7"/>
      <c r="N46" s="24"/>
      <c r="O46" s="24"/>
      <c r="P46" s="56"/>
      <c r="Q46" s="66"/>
      <c r="R46" s="24"/>
      <c r="S46" s="38"/>
      <c r="T46" s="22"/>
      <c r="U46" s="22"/>
      <c r="V46" s="22"/>
      <c r="W46" s="22"/>
    </row>
    <row r="47" spans="1:23" ht="18.75">
      <c r="A47" s="7"/>
      <c r="B47" s="14"/>
      <c r="C47" s="98"/>
      <c r="D47" s="93"/>
      <c r="E47" s="93"/>
      <c r="F47" s="5"/>
      <c r="G47" s="93"/>
      <c r="H47" s="93"/>
      <c r="I47" s="42" t="s">
        <v>3</v>
      </c>
      <c r="J47" s="88">
        <f>SUM(J43:J46)</f>
        <v>8493341.584</v>
      </c>
      <c r="K47" s="8"/>
      <c r="L47" s="7"/>
      <c r="M47" s="7"/>
      <c r="N47" s="24"/>
      <c r="O47" s="24"/>
      <c r="P47" s="56"/>
      <c r="Q47" s="66"/>
      <c r="R47" s="24"/>
      <c r="S47" s="38"/>
      <c r="T47" s="22"/>
      <c r="U47" s="22"/>
      <c r="V47" s="22"/>
      <c r="W47" s="22"/>
    </row>
    <row r="48" spans="1:23" ht="15" thickBot="1">
      <c r="A48" s="7"/>
      <c r="B48" s="14"/>
      <c r="C48" s="9"/>
      <c r="D48" s="10"/>
      <c r="E48" s="10"/>
      <c r="F48" s="10"/>
      <c r="G48" s="10"/>
      <c r="H48" s="10"/>
      <c r="I48" s="10"/>
      <c r="J48" s="74"/>
      <c r="K48" s="8"/>
      <c r="L48" s="7"/>
      <c r="M48" s="7"/>
      <c r="N48" s="24"/>
      <c r="O48" s="24"/>
      <c r="P48" s="56"/>
      <c r="Q48" s="66"/>
      <c r="R48" s="24"/>
      <c r="S48" s="38"/>
      <c r="T48" s="22"/>
      <c r="U48" s="22"/>
      <c r="V48" s="22"/>
      <c r="W48" s="22"/>
    </row>
    <row r="49" spans="1:18" ht="14.25">
      <c r="A49" s="7"/>
      <c r="B49" s="14"/>
      <c r="C49" s="7"/>
      <c r="D49" s="7"/>
      <c r="E49" s="7"/>
      <c r="F49" s="7"/>
      <c r="G49" s="7"/>
      <c r="H49" s="7"/>
      <c r="I49" s="7"/>
      <c r="J49" s="59"/>
      <c r="K49" s="8"/>
      <c r="L49" s="7"/>
      <c r="M49" s="7"/>
      <c r="N49" s="7"/>
      <c r="O49" s="7"/>
      <c r="P49" s="59"/>
      <c r="R49" s="7"/>
    </row>
    <row r="50" spans="1:18" ht="15" thickBot="1">
      <c r="A50" s="7"/>
      <c r="B50" s="9"/>
      <c r="C50" s="10"/>
      <c r="D50" s="10"/>
      <c r="E50" s="10"/>
      <c r="F50" s="10"/>
      <c r="G50" s="10"/>
      <c r="H50" s="10"/>
      <c r="I50" s="10"/>
      <c r="J50" s="75"/>
      <c r="K50" s="11"/>
      <c r="L50" s="7"/>
      <c r="M50" s="7"/>
      <c r="N50" s="7"/>
      <c r="O50" s="7"/>
      <c r="P50" s="59"/>
      <c r="R50" s="7"/>
    </row>
    <row r="55" spans="14:15" ht="14.25">
      <c r="N55" s="24"/>
      <c r="O55" s="24"/>
    </row>
    <row r="56" spans="14:15" ht="14.25">
      <c r="N56" s="24"/>
      <c r="O56" s="24"/>
    </row>
    <row r="57" spans="14:15" ht="14.25">
      <c r="N57" s="24"/>
      <c r="O57" s="24"/>
    </row>
  </sheetData>
  <sheetProtection/>
  <mergeCells count="42">
    <mergeCell ref="I3:J3"/>
    <mergeCell ref="C4:E4"/>
    <mergeCell ref="I4:J4"/>
    <mergeCell ref="I7:J7"/>
    <mergeCell ref="C10:E10"/>
    <mergeCell ref="C11:D11"/>
    <mergeCell ref="C3:E3"/>
    <mergeCell ref="C12:D12"/>
    <mergeCell ref="C13:D13"/>
    <mergeCell ref="C14:D14"/>
    <mergeCell ref="C15:D15"/>
    <mergeCell ref="C16:D16"/>
    <mergeCell ref="G18:H18"/>
    <mergeCell ref="C17:D17"/>
    <mergeCell ref="C18:D18"/>
    <mergeCell ref="D20:E20"/>
    <mergeCell ref="D22:E22"/>
    <mergeCell ref="D23:E23"/>
    <mergeCell ref="D24:E24"/>
    <mergeCell ref="D30:E30"/>
    <mergeCell ref="D27:E27"/>
    <mergeCell ref="D21:E21"/>
    <mergeCell ref="D26:E26"/>
    <mergeCell ref="D34:E34"/>
    <mergeCell ref="D35:E35"/>
    <mergeCell ref="D28:E28"/>
    <mergeCell ref="C47:E47"/>
    <mergeCell ref="D31:E31"/>
    <mergeCell ref="D32:E32"/>
    <mergeCell ref="D39:E39"/>
    <mergeCell ref="D40:E40"/>
    <mergeCell ref="D41:E41"/>
    <mergeCell ref="G47:H47"/>
    <mergeCell ref="D25:E25"/>
    <mergeCell ref="C42:E42"/>
    <mergeCell ref="G42:H42"/>
    <mergeCell ref="G45:H45"/>
    <mergeCell ref="D29:E29"/>
    <mergeCell ref="D33:E33"/>
    <mergeCell ref="D36:E36"/>
    <mergeCell ref="D37:E37"/>
    <mergeCell ref="D38:E3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67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2013-05-14T18:11:23Z</cp:lastPrinted>
  <dcterms:created xsi:type="dcterms:W3CDTF">2009-05-06T14:41:49Z</dcterms:created>
  <dcterms:modified xsi:type="dcterms:W3CDTF">2013-05-15T19:22:13Z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