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<sst xmlns="http://schemas.openxmlformats.org/spreadsheetml/2006/main" count="824" uniqueCount="593">
  <si>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</si>
  <si>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</si>
  <si>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</si>
  <si>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</si>
  <si>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</si>
  <si>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</si>
  <si>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</si>
  <si>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</si>
  <si>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</si>
  <si>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</si>
  <si>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</si>
  <si>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</si>
  <si>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</si>
  <si>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</si>
  <si>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</si>
  <si>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</si>
  <si>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</si>
  <si>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</si>
  <si>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</si>
  <si>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</si>
  <si>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</si>
  <si>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</si>
  <si>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</si>
  <si>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</si>
  <si>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</si>
  <si>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</si>
  <si>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</si>
  <si>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</si>
  <si>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</si>
  <si>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</si>
  <si>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</si>
  <si>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</si>
  <si>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</si>
  <si>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</si>
  <si>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</si>
  <si>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</si>
  <si>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</si>
  <si>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</si>
  <si>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</si>
  <si>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</si>
  <si>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</si>
  <si>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</si>
  <si>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</si>
  <si>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</si>
  <si>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</si>
  <si>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</si>
  <si>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</si>
  <si>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</si>
  <si>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</si>
  <si>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</si>
  <si>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</si>
  <si>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</si>
  <si>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</si>
  <si>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</si>
  <si>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</si>
  <si>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</si>
  <si>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</si>
  <si>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</si>
  <si>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</si>
  <si>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</si>
  <si>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</si>
  <si>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</si>
  <si>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</si>
  <si>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</si>
  <si>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</si>
  <si>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</si>
  <si>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</si>
  <si>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</si>
  <si>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</si>
  <si>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</si>
  <si>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</si>
  <si>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</si>
  <si>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</si>
  <si>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</si>
  <si>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</si>
  <si>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</si>
  <si>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</si>
  <si>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</si>
  <si>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</si>
  <si>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</si>
  <si>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</si>
  <si>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</si>
  <si>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</si>
  <si>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</si>
  <si>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</si>
  <si>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</si>
  <si>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</si>
  <si>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</si>
  <si>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</si>
  <si>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</si>
  <si>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</si>
  <si>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</si>
  <si>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</si>
  <si>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</si>
  <si>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</si>
  <si>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</si>
  <si>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</si>
  <si>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</si>
  <si>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</si>
  <si>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</si>
  <si>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</si>
  <si>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</si>
  <si>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</si>
  <si>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</si>
  <si>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</si>
  <si>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</si>
  <si>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</si>
  <si>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</si>
  <si>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</si>
  <si>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</si>
  <si>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</si>
  <si>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</si>
  <si>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</si>
  <si>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</si>
  <si>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</si>
  <si>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</si>
  <si>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</si>
  <si>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</si>
  <si>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</si>
  <si>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</si>
  <si>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</si>
  <si>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</si>
  <si>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</si>
  <si>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</si>
  <si>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</si>
  <si>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</si>
  <si>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</si>
  <si>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</si>
  <si>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</si>
  <si>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</si>
  <si>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</si>
  <si>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</si>
  <si>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</si>
  <si>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</si>
  <si>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</si>
  <si>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</si>
  <si>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</si>
  <si>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</si>
  <si>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</si>
  <si>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</si>
  <si>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</si>
  <si>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</si>
  <si>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</si>
  <si>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</si>
  <si>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</si>
  <si>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</si>
  <si>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</si>
  <si>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</si>
  <si>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</si>
  <si>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</si>
  <si>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</si>
  <si>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</si>
  <si>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</si>
  <si>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</si>
  <si>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</si>
  <si>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</si>
  <si>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</si>
  <si>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</si>
  <si>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</si>
  <si>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</si>
  <si>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</si>
  <si>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</si>
  <si>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</si>
  <si>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</si>
  <si>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</si>
  <si>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</si>
  <si>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</si>
  <si>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</si>
  <si>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</si>
  <si>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</si>
  <si>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</si>
  <si>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</si>
  <si>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</si>
  <si>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</si>
  <si>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</si>
  <si>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</si>
  <si>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</si>
  <si>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</si>
  <si>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</si>
  <si>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</si>
  <si>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</si>
  <si>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</si>
  <si>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</si>
  <si>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</si>
  <si>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</si>
  <si>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</si>
  <si>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</si>
  <si>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</si>
  <si>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</si>
  <si>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</si>
  <si>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</si>
  <si>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</si>
  <si>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</si>
  <si>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</si>
  <si>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</si>
  <si>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</si>
  <si>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</si>
  <si>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</si>
  <si>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</si>
  <si>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</si>
  <si>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</si>
  <si>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</si>
  <si>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</si>
  <si>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</si>
  <si>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</si>
  <si>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</si>
  <si>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</si>
  <si>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</si>
  <si>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</si>
  <si>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</si>
  <si>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</si>
  <si>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</si>
  <si>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</si>
  <si>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</si>
  <si>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</si>
  <si>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</si>
  <si>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</si>
  <si>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</si>
  <si>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</si>
  <si>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</si>
  <si>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</si>
  <si>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</si>
  <si>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</si>
  <si>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</si>
  <si>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</si>
  <si>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</si>
  <si>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</si>
  <si>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</si>
  <si>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</si>
  <si>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</si>
  <si>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</si>
  <si>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</si>
  <si>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</si>
  <si>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</si>
  <si>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</si>
  <si>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</si>
  <si>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</si>
  <si>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</si>
  <si>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</si>
  <si>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</si>
  <si>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</si>
  <si>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</si>
  <si>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</si>
  <si>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</si>
  <si>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</si>
  <si>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</si>
  <si>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</si>
  <si>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</si>
  <si>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</si>
  <si>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</si>
  <si>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</si>
  <si>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</si>
  <si>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</si>
  <si>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</si>
  <si>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</si>
  <si>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</si>
  <si>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</si>
  <si>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</si>
  <si>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</si>
  <si>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</si>
  <si>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</si>
  <si>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</si>
  <si>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</si>
  <si>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</si>
  <si>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</si>
  <si>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</si>
  <si>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</si>
  <si>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</si>
  <si>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</si>
  <si>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</si>
  <si>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</si>
  <si>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</si>
  <si>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</si>
  <si>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</si>
  <si>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</si>
  <si>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</si>
  <si>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</si>
  <si>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</si>
  <si>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</si>
  <si>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</si>
  <si>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</si>
  <si>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</si>
  <si>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</si>
  <si>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</si>
  <si>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</si>
  <si>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</si>
  <si>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</si>
  <si>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</si>
  <si>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</si>
  <si>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</si>
  <si>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</si>
  <si>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</si>
  <si>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</si>
  <si>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</si>
  <si>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</si>
  <si>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</si>
  <si>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</si>
  <si>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</si>
  <si>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</si>
  <si>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</si>
  <si>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</si>
  <si>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</si>
  <si>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</si>
  <si>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</si>
  <si>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</si>
  <si>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</si>
  <si>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</si>
  <si>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</si>
  <si>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</si>
  <si>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</si>
  <si>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</si>
  <si>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</si>
  <si>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</si>
  <si>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</si>
  <si>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</si>
  <si>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</si>
  <si>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</si>
  <si>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</si>
  <si>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</si>
  <si>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</si>
  <si>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</si>
  <si>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</si>
  <si>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</si>
  <si>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</si>
  <si>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</si>
  <si>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</si>
  <si>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</si>
  <si>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</si>
  <si>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</si>
  <si>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</si>
  <si>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</si>
  <si>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</si>
  <si>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</si>
  <si>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</si>
  <si>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</si>
  <si>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</si>
  <si>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</si>
  <si>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</si>
  <si>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</si>
  <si>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</si>
  <si>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</si>
  <si>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</si>
  <si>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</si>
  <si>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</si>
  <si>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</si>
  <si>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</si>
  <si>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</si>
  <si>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</si>
  <si>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</si>
  <si>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</si>
  <si>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</si>
  <si>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</si>
  <si>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</si>
  <si>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</si>
  <si>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</si>
  <si>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</si>
  <si>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</si>
  <si>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</si>
  <si>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</si>
  <si>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</si>
  <si>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</si>
  <si>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</si>
  <si>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</si>
  <si>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</si>
  <si>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</si>
  <si>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</si>
  <si>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</si>
  <si>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</si>
  <si>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</si>
  <si>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</si>
  <si>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</si>
  <si>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</si>
  <si>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</si>
  <si>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</si>
  <si>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</si>
  <si>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</si>
  <si>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</si>
  <si>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</si>
  <si>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</si>
  <si>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</si>
  <si>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</si>
  <si>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</si>
  <si>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</si>
  <si>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</si>
  <si>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</si>
  <si>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</si>
  <si>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</si>
  <si>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</si>
  <si>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</si>
  <si>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</si>
  <si>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</si>
  <si>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</si>
  <si>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</si>
  <si>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</si>
  <si>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</si>
  <si>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</si>
  <si>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</si>
  <si>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</si>
  <si>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</si>
  <si>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</si>
  <si>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</si>
  <si>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</si>
  <si>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</si>
  <si>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</si>
  <si>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</si>
  <si>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</si>
  <si>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</si>
  <si>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</si>
  <si>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</si>
  <si>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</si>
  <si>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</si>
  <si>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</si>
  <si>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</si>
  <si>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</si>
  <si>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</si>
  <si>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</si>
  <si>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</si>
  <si>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</si>
  <si>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</si>
  <si>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</si>
  <si>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</si>
  <si>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</si>
  <si>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</si>
  <si>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</si>
  <si>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</si>
  <si>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</si>
  <si>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</si>
  <si>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</si>
  <si>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</si>
  <si>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</si>
  <si>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</si>
  <si>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</si>
  <si>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</si>
  <si>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</si>
  <si>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</si>
  <si>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</si>
  <si>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</si>
  <si>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</si>
  <si>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</si>
  <si>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</si>
  <si>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</si>
  <si>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</si>
  <si>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</si>
  <si>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</si>
  <si>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</si>
  <si>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</si>
  <si>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</si>
  <si>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</si>
  <si>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</si>
  <si>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</si>
  <si>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</si>
  <si>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</si>
  <si>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</si>
  <si>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</si>
  <si>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</si>
  <si>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</si>
  <si>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</si>
  <si>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</si>
  <si>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</si>
  <si>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</si>
  <si>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</si>
  <si>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</si>
  <si>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</si>
  <si>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</si>
  <si>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</si>
  <si>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</si>
  <si>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</si>
  <si>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</si>
  <si>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</si>
  <si>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</si>
  <si>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</si>
  <si>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</si>
  <si>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</si>
  <si>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</si>
  <si>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</si>
  <si>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</si>
  <si>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</si>
  <si>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</si>
  <si>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</si>
  <si>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</si>
  <si>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</si>
  <si>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</si>
  <si>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</si>
  <si>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</si>
  <si>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</si>
  <si>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</si>
  <si>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</si>
  <si>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</si>
  <si>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</si>
  <si>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</si>
  <si>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</si>
  <si>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</si>
  <si>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</si>
  <si>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</si>
  <si>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</si>
  <si>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</si>
  <si>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</si>
  <si>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</si>
  <si>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</si>
  <si>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</si>
  <si>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</si>
  <si>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</si>
  <si>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</si>
  <si>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</si>
  <si>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</si>
  <si>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</si>
  <si>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</si>
  <si>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</si>
  <si>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</si>
  <si>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</si>
  <si>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</si>
  <si>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</si>
  <si>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</si>
  <si>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</si>
  <si>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</si>
  <si>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</si>
  <si>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</si>
  <si>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</si>
  <si>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</si>
  <si>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</si>
  <si>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</si>
  <si>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</si>
  <si>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</si>
  <si>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</si>
  <si>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</si>
  <si>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</si>
  <si>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</si>
  <si>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</si>
  <si>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</si>
  <si>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</si>
  <si>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</si>
  <si>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</si>
  <si>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</si>
  <si>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</si>
  <si>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</si>
  <si>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</si>
  <si>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</si>
  <si>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</si>
  <si>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</si>
  <si>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</si>
  <si>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</si>
  <si>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</si>
  <si>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</si>
  <si>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</si>
  <si>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</si>
  <si>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</si>
  <si>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</si>
  <si>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</si>
  <si>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</si>
  <si>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</si>
  <si>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</si>
  <si>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</si>
  <si>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</si>
  <si>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</si>
  <si>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</si>
  <si>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</si>
  <si>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</si>
  <si>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</si>
  <si>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</si>
  <si>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</si>
  <si>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</si>
  <si>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</si>
  <si>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</si>
  <si>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</si>
  <si>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</si>
  <si>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</si>
  <si>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</si>
  <si>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</si>
  <si>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</si>
  <si>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</si>
  <si>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</si>
  <si>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</si>
  <si>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</si>
  <si>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</si>
  <si>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</si>
  <si>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</si>
  <si>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</si>
  <si>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</si>
  <si>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</si>
  <si>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</si>
  <si>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</si>
  <si>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</si>
  <si>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</si>
  <si>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</si>
  <si>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111111111-1</t>
  </si>
  <si>
    <t>FORCA</t>
  </si>
  <si>
    <t>m</t>
  </si>
  <si>
    <t>Conector 3/8 OD x 1/4 NPT</t>
  </si>
  <si>
    <t>Danus</t>
  </si>
  <si>
    <t>Niple  Reduccion 21/2x1/2 inox 316 ( 2 pzas)</t>
  </si>
  <si>
    <t xml:space="preserve">Niple 3/4x1/2 inox 304 </t>
  </si>
  <si>
    <t xml:space="preserve">Poliuretano azul  de 3/8 </t>
  </si>
  <si>
    <t>1233A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</si>
</sst>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164" fontId="51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center"/>
      <protection locked="0"/>
    </xf>
    <xf numFmtId="0" fontId="52" fillId="33" borderId="32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center"/>
      <protection locked="0"/>
    </xf>
    <xf numFmtId="0" fontId="26" fillId="33" borderId="27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2" xfId="0" applyFont="1" applyFill="1" applyBorder="1" applyAlignment="1" applyProtection="1">
      <alignment horizontal="center"/>
      <protection locked="0"/>
    </xf>
    <xf numFmtId="0" fontId="26" fillId="33" borderId="32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 locked="0"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166" fontId="26" fillId="33" borderId="27" xfId="0" applyNumberFormat="1" applyFont="1" applyFill="1" applyBorder="1" applyAlignment="1" applyProtection="1">
      <alignment horizontal="center"/>
      <protection/>
    </xf>
    <xf numFmtId="166" fontId="26" fillId="33" borderId="2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166" fontId="26" fillId="33" borderId="32" xfId="0" applyNumberFormat="1" applyFont="1" applyFill="1" applyBorder="1" applyAlignment="1" applyProtection="1">
      <alignment horizontal="center"/>
      <protection/>
    </xf>
    <xf numFmtId="166" fontId="26" fillId="33" borderId="32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54" fillId="33" borderId="32" xfId="0" applyNumberFormat="1" applyFont="1" applyFill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K8" sqref="K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 t="s">
        <v>592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7" t="s">
        <v>584</v>
      </c>
      <c r="E4" s="98" t="s">
        <v>12</v>
      </c>
      <c r="F4" s="99"/>
      <c r="G4" s="99"/>
      <c r="H4" s="100"/>
      <c r="I4" s="98" t="s">
        <v>9</v>
      </c>
      <c r="J4" s="101">
        <f>VLOOKUP(D4,CLIENTES,10,FALSE)</f>
        <v>0</v>
      </c>
      <c r="K4" s="20"/>
    </row>
    <row r="5" spans="2:11" ht="15">
      <c r="B5" s="39"/>
      <c r="C5" s="40"/>
      <c r="D5" s="102"/>
      <c r="E5" s="124">
        <f>VLOOKUP(D4,CLIENTES,4,FALSE)</f>
        <v>0</v>
      </c>
      <c r="F5" s="124"/>
      <c r="G5" s="124"/>
      <c r="H5" s="124"/>
      <c r="I5" s="124"/>
      <c r="J5" s="125"/>
      <c r="K5" s="20"/>
    </row>
    <row r="6" spans="2:10" ht="17.25" customHeight="1">
      <c r="B6" s="39" t="s">
        <v>27</v>
      </c>
      <c r="C6" s="40"/>
      <c r="D6" s="103" t="str">
        <f>VLOOKUP(D4,CLIENTES,2,FALSE)</f>
        <v>FORCA</v>
      </c>
      <c r="E6" s="104" t="s">
        <v>7</v>
      </c>
      <c r="F6" s="124">
        <f>VLOOKUP(D4,CLIENTES,5,FALSE)</f>
        <v>0</v>
      </c>
      <c r="G6" s="124"/>
      <c r="H6" s="124"/>
      <c r="I6" s="105">
        <f>VLOOKUP(D4,CLIENTES,11,FALSE)</f>
        <v>0</v>
      </c>
      <c r="J6" s="106"/>
    </row>
    <row r="7" spans="2:10" ht="15">
      <c r="B7" s="39" t="s">
        <v>25</v>
      </c>
      <c r="C7" s="40"/>
      <c r="D7" s="103">
        <f>VLOOKUP(D4,CLIENTES,3,FALSE)</f>
        <v>0</v>
      </c>
      <c r="E7" s="104" t="s">
        <v>8</v>
      </c>
      <c r="F7" s="124">
        <f>VLOOKUP(D4,CLIENTES,6,FALSE)</f>
        <v>0</v>
      </c>
      <c r="G7" s="124"/>
      <c r="H7" s="124"/>
      <c r="I7" s="104" t="s">
        <v>26</v>
      </c>
      <c r="J7" s="107">
        <f>VLOOKUP(D4,CLIENTES,8,FALSE)</f>
        <v>0</v>
      </c>
    </row>
    <row r="8" spans="2:12" ht="15.75" thickBot="1">
      <c r="B8" s="122" t="s">
        <v>28</v>
      </c>
      <c r="C8" s="123"/>
      <c r="D8" s="103">
        <f>VLOOKUP(D4,CLIENTES,7,FALSE)</f>
        <v>0</v>
      </c>
      <c r="E8" s="104" t="s">
        <v>11</v>
      </c>
      <c r="F8" s="124">
        <f>VLOOKUP(D4,CLIENTES,12,FALSE)</f>
        <v>0</v>
      </c>
      <c r="G8" s="124"/>
      <c r="H8" s="124"/>
      <c r="I8" s="104" t="s">
        <v>14</v>
      </c>
      <c r="J8" s="108">
        <f ca="1">TODAY()</f>
        <v>41619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6" t="s">
        <v>24</v>
      </c>
      <c r="D10" s="117"/>
      <c r="E10" s="118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588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0">
        <v>1</v>
      </c>
      <c r="C11" s="119" t="s">
        <v>590</v>
      </c>
      <c r="D11" s="120"/>
      <c r="E11" s="121"/>
      <c r="F11" s="90">
        <v>3</v>
      </c>
      <c r="G11" s="91" t="s">
        <v>23</v>
      </c>
      <c r="H11" s="109">
        <f>VLOOKUP(B11,COTIZADO,8,FALSE)</f>
        <v>1074</v>
      </c>
      <c r="I11" s="110"/>
      <c r="J11" s="111">
        <f aca="true" t="shared" si="0" ref="J11:J28">F11*H11*(1-I11/100)</f>
        <v>3222</v>
      </c>
      <c r="K11" s="28">
        <v>1</v>
      </c>
      <c r="L11" s="29"/>
      <c r="M11" s="29"/>
      <c r="N11" s="29">
        <v>716</v>
      </c>
      <c r="O11" s="29"/>
      <c r="P11" s="30">
        <v>1.5</v>
      </c>
      <c r="Q11" s="31">
        <f>+N11</f>
        <v>716</v>
      </c>
      <c r="R11" s="35">
        <f>Q11*P11</f>
        <v>1074</v>
      </c>
    </row>
    <row r="12" spans="2:18" ht="15">
      <c r="B12" s="51">
        <v>2</v>
      </c>
      <c r="C12" s="92" t="s">
        <v>589</v>
      </c>
      <c r="D12" s="93"/>
      <c r="E12" s="94"/>
      <c r="F12" s="95">
        <v>3</v>
      </c>
      <c r="G12" s="96" t="s">
        <v>23</v>
      </c>
      <c r="H12" s="112">
        <f aca="true" t="shared" si="1" ref="H12:H28">VLOOKUP(B12,COTIZADO,8,FALSE)</f>
        <v>14973</v>
      </c>
      <c r="I12" s="113"/>
      <c r="J12" s="114">
        <f t="shared" si="0"/>
        <v>44919</v>
      </c>
      <c r="K12" s="28">
        <v>2</v>
      </c>
      <c r="L12" s="29"/>
      <c r="M12" s="29"/>
      <c r="N12" s="29">
        <f>6220+3762</f>
        <v>9982</v>
      </c>
      <c r="O12" s="29"/>
      <c r="P12" s="30">
        <v>1.5</v>
      </c>
      <c r="Q12" s="31">
        <f>+N12</f>
        <v>9982</v>
      </c>
      <c r="R12" s="35">
        <f aca="true" t="shared" si="2" ref="R12:R28">Q12*P12</f>
        <v>14973</v>
      </c>
    </row>
    <row r="13" spans="2:18" ht="15">
      <c r="B13" s="51">
        <v>3</v>
      </c>
      <c r="C13" s="92" t="s">
        <v>591</v>
      </c>
      <c r="D13" s="93"/>
      <c r="E13" s="94"/>
      <c r="F13" s="95">
        <v>100</v>
      </c>
      <c r="G13" s="96" t="s">
        <v>586</v>
      </c>
      <c r="H13" s="112">
        <f t="shared" si="1"/>
        <v>1100</v>
      </c>
      <c r="I13" s="113">
        <v>0</v>
      </c>
      <c r="J13" s="114">
        <f t="shared" si="0"/>
        <v>110000</v>
      </c>
      <c r="K13" s="28">
        <v>3</v>
      </c>
      <c r="L13" s="29"/>
      <c r="M13" s="29">
        <v>1100</v>
      </c>
      <c r="N13" s="29"/>
      <c r="O13" s="29"/>
      <c r="P13" s="30">
        <v>1</v>
      </c>
      <c r="Q13" s="31">
        <f>+M13</f>
        <v>1100</v>
      </c>
      <c r="R13" s="35">
        <f t="shared" si="2"/>
        <v>1100</v>
      </c>
    </row>
    <row r="14" spans="2:18" ht="15">
      <c r="B14" s="51">
        <v>4</v>
      </c>
      <c r="C14" s="92" t="s">
        <v>587</v>
      </c>
      <c r="D14" s="93"/>
      <c r="E14" s="94"/>
      <c r="F14" s="95">
        <v>10</v>
      </c>
      <c r="G14" s="96" t="s">
        <v>23</v>
      </c>
      <c r="H14" s="112">
        <f t="shared" si="1"/>
        <v>2872.5</v>
      </c>
      <c r="I14" s="113">
        <v>0</v>
      </c>
      <c r="J14" s="114">
        <f t="shared" si="0"/>
        <v>28725</v>
      </c>
      <c r="K14" s="28">
        <v>4</v>
      </c>
      <c r="L14" s="29">
        <v>1915</v>
      </c>
      <c r="M14" s="29"/>
      <c r="N14" s="29"/>
      <c r="O14" s="29"/>
      <c r="P14" s="30">
        <v>1.5</v>
      </c>
      <c r="Q14" s="31">
        <f>+L14</f>
        <v>1915</v>
      </c>
      <c r="R14" s="35">
        <f t="shared" si="2"/>
        <v>2872.5</v>
      </c>
    </row>
    <row r="15" spans="2:18" ht="15">
      <c r="B15" s="115">
        <v>5</v>
      </c>
      <c r="C15" s="92"/>
      <c r="D15" s="93"/>
      <c r="E15" s="94"/>
      <c r="F15" s="95"/>
      <c r="G15" s="96"/>
      <c r="H15" s="112">
        <f t="shared" si="1"/>
        <v>0</v>
      </c>
      <c r="I15" s="113">
        <v>0</v>
      </c>
      <c r="J15" s="114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15">
        <v>6</v>
      </c>
      <c r="C16" s="52"/>
      <c r="D16" s="53"/>
      <c r="E16" s="54"/>
      <c r="F16" s="55"/>
      <c r="G16" s="56"/>
      <c r="H16" s="84">
        <f t="shared" si="1"/>
        <v>0</v>
      </c>
      <c r="I16" s="85">
        <v>0</v>
      </c>
      <c r="J16" s="86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15">
        <v>7</v>
      </c>
      <c r="C17" s="52"/>
      <c r="D17" s="53"/>
      <c r="E17" s="54"/>
      <c r="F17" s="55"/>
      <c r="G17" s="56"/>
      <c r="H17" s="84">
        <f t="shared" si="1"/>
        <v>0</v>
      </c>
      <c r="I17" s="85">
        <v>0</v>
      </c>
      <c r="J17" s="86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15">
        <v>8</v>
      </c>
      <c r="C18" s="52"/>
      <c r="D18" s="53"/>
      <c r="E18" s="54"/>
      <c r="F18" s="55"/>
      <c r="G18" s="56"/>
      <c r="H18" s="84">
        <f t="shared" si="1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15">
        <v>9</v>
      </c>
      <c r="C19" s="52"/>
      <c r="D19" s="53"/>
      <c r="E19" s="54"/>
      <c r="F19" s="55"/>
      <c r="G19" s="56"/>
      <c r="H19" s="84">
        <f t="shared" si="1"/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15">
        <v>10</v>
      </c>
      <c r="C20" s="52"/>
      <c r="D20" s="53"/>
      <c r="E20" s="54"/>
      <c r="F20" s="55"/>
      <c r="G20" s="56"/>
      <c r="H20" s="84">
        <f t="shared" si="1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15">
        <v>11</v>
      </c>
      <c r="C21" s="52"/>
      <c r="D21" s="53"/>
      <c r="E21" s="54"/>
      <c r="F21" s="55"/>
      <c r="G21" s="56"/>
      <c r="H21" s="84">
        <f t="shared" si="1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15">
        <v>12</v>
      </c>
      <c r="C22" s="52"/>
      <c r="D22" s="53"/>
      <c r="E22" s="54"/>
      <c r="F22" s="55"/>
      <c r="G22" s="56"/>
      <c r="H22" s="84">
        <f t="shared" si="1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5">
        <v>13</v>
      </c>
      <c r="C23" s="52"/>
      <c r="D23" s="53"/>
      <c r="E23" s="54"/>
      <c r="F23" s="55"/>
      <c r="G23" s="56"/>
      <c r="H23" s="84">
        <f t="shared" si="1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15">
        <v>14</v>
      </c>
      <c r="C24" s="52"/>
      <c r="D24" s="53"/>
      <c r="E24" s="54"/>
      <c r="F24" s="55"/>
      <c r="G24" s="56"/>
      <c r="H24" s="84">
        <f t="shared" si="1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15">
        <v>15</v>
      </c>
      <c r="C25" s="52"/>
      <c r="D25" s="53"/>
      <c r="E25" s="54"/>
      <c r="F25" s="55"/>
      <c r="G25" s="56"/>
      <c r="H25" s="84">
        <f t="shared" si="1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15">
        <v>16</v>
      </c>
      <c r="C26" s="52"/>
      <c r="D26" s="53"/>
      <c r="E26" s="54"/>
      <c r="F26" s="55"/>
      <c r="G26" s="56"/>
      <c r="H26" s="84">
        <f t="shared" si="1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15">
        <v>17</v>
      </c>
      <c r="C27" s="52"/>
      <c r="D27" s="53"/>
      <c r="E27" s="54"/>
      <c r="F27" s="55"/>
      <c r="G27" s="56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15">
        <v>18</v>
      </c>
      <c r="C28" s="57"/>
      <c r="D28" s="58"/>
      <c r="E28" s="59"/>
      <c r="F28" s="55"/>
      <c r="G28" s="56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186866</v>
      </c>
    </row>
    <row r="30" spans="2:10" ht="15">
      <c r="B30" s="67"/>
      <c r="C30" s="68"/>
      <c r="D30" s="69"/>
      <c r="E30" s="40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39"/>
      <c r="C31" s="40"/>
      <c r="D31" s="40"/>
      <c r="E31" s="40"/>
      <c r="F31" s="75"/>
      <c r="G31" s="76" t="s">
        <v>4</v>
      </c>
      <c r="H31" s="68"/>
      <c r="I31" s="77"/>
      <c r="J31" s="74">
        <f>J29-J30</f>
        <v>186866</v>
      </c>
    </row>
    <row r="32" spans="2:10" ht="15">
      <c r="B32" s="39"/>
      <c r="C32" s="40"/>
      <c r="D32" s="40"/>
      <c r="E32" s="40"/>
      <c r="F32" s="70"/>
      <c r="G32" s="71">
        <v>0.19</v>
      </c>
      <c r="H32" s="72"/>
      <c r="I32" s="73">
        <v>0.19</v>
      </c>
      <c r="J32" s="74">
        <f>J31*I32</f>
        <v>35504.54</v>
      </c>
    </row>
    <row r="33" spans="2:10" ht="15.75" thickBot="1">
      <c r="B33" s="41"/>
      <c r="C33" s="42"/>
      <c r="D33" s="42"/>
      <c r="E33" s="42"/>
      <c r="F33" s="78"/>
      <c r="G33" s="79" t="s">
        <v>2</v>
      </c>
      <c r="H33" s="80"/>
      <c r="I33" s="81"/>
      <c r="J33" s="82">
        <f>J31+J32</f>
        <v>222370.54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E109" sqref="E108:I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3" ht="15">
      <c r="A108">
        <v>107</v>
      </c>
      <c r="B108" s="36" t="s">
        <v>584</v>
      </c>
      <c r="C108" t="s">
        <v>585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2013-12-11T19:15:36Z</cp:lastPrinted>
  <dcterms:created xsi:type="dcterms:W3CDTF">2013-07-12T05:01:37Z</dcterms:created>
  <dcterms:modified xsi:type="dcterms:W3CDTF">2013-12-11T19:18:56Z</dcterms:modified>
  <cp:category/>
  <cp:version/>
  <cp:contentType/>
  <cp:contentStatus/>
</cp:coreProperties>
</file>