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55" windowWidth="15600" windowHeight="781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<sst xmlns="http://schemas.openxmlformats.org/spreadsheetml/2006/main" count="809" uniqueCount="581">
  <si>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</si>
  <si>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</si>
  <si>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</si>
  <si>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</si>
  <si>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</si>
  <si>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</si>
  <si>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</si>
  <si>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</si>
  <si>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</si>
  <si>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</si>
  <si>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</si>
  <si>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</si>
  <si>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</si>
  <si>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</si>
  <si>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</si>
  <si>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</si>
  <si>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</si>
  <si>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</si>
  <si>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</si>
  <si>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</si>
  <si>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</si>
  <si>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</si>
  <si>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</si>
  <si>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</si>
  <si>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</si>
  <si>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</si>
  <si>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</si>
  <si>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</si>
  <si>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</si>
  <si>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</si>
  <si>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</si>
  <si>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</si>
  <si>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</si>
  <si>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</si>
  <si>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</si>
  <si>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</si>
  <si>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</si>
  <si>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</si>
  <si>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</si>
  <si>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</si>
  <si>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</si>
  <si>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</si>
  <si>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</si>
  <si>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</si>
  <si>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</si>
  <si>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</si>
  <si>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</si>
  <si>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</si>
  <si>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</si>
  <si>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</si>
  <si>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</si>
  <si>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</si>
  <si>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</si>
  <si>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</si>
  <si>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</si>
  <si>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</si>
  <si>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</si>
  <si>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</si>
  <si>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</si>
  <si>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</si>
  <si>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</si>
  <si>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</si>
  <si>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</si>
  <si>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</si>
  <si>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</si>
  <si>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</si>
  <si>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</si>
  <si>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</si>
  <si>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</si>
  <si>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</si>
  <si>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</si>
  <si>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</si>
  <si>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</si>
  <si>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</si>
  <si>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</si>
  <si>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</si>
  <si>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</si>
  <si>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</si>
  <si>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</si>
  <si>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</si>
  <si>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</si>
  <si>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</si>
  <si>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</si>
  <si>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</si>
  <si>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</si>
  <si>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</si>
  <si>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</si>
  <si>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</si>
  <si>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</si>
  <si>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</si>
  <si>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</si>
  <si>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</si>
  <si>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</si>
  <si>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</si>
  <si>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</si>
  <si>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</si>
  <si>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</si>
  <si>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</si>
  <si>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</si>
  <si>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</si>
  <si>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</si>
  <si>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</si>
  <si>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</si>
  <si>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</si>
  <si>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</si>
  <si>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</si>
  <si>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</si>
  <si>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</si>
  <si>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</si>
  <si>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</si>
  <si>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</si>
  <si>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</si>
  <si>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</si>
  <si>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</si>
  <si>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</si>
  <si>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</si>
  <si>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</si>
  <si>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</si>
  <si>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</si>
  <si>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</si>
  <si>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</si>
  <si>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</si>
  <si>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</si>
  <si>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</si>
  <si>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</si>
  <si>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</si>
  <si>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</si>
  <si>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</si>
  <si>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</si>
  <si>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</si>
  <si>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</si>
  <si>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</si>
  <si>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</si>
  <si>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</si>
  <si>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</si>
  <si>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</si>
  <si>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</si>
  <si>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</si>
  <si>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</si>
  <si>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</si>
  <si>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</si>
  <si>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</si>
  <si>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</si>
  <si>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</si>
  <si>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</si>
  <si>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</si>
  <si>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</si>
  <si>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</si>
  <si>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</si>
  <si>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</si>
  <si>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</si>
  <si>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</si>
  <si>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</si>
  <si>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</si>
  <si>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</si>
  <si>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</si>
  <si>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</si>
  <si>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</si>
  <si>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</si>
  <si>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</si>
  <si>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</si>
  <si>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</si>
  <si>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</si>
  <si>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</si>
  <si>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</si>
  <si>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</si>
  <si>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</si>
  <si>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</si>
  <si>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</si>
  <si>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</si>
  <si>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</si>
  <si>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</si>
  <si>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</si>
  <si>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</si>
  <si>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</si>
  <si>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</si>
  <si>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</si>
  <si>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</si>
  <si>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</si>
  <si>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</si>
  <si>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</si>
  <si>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</si>
  <si>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</si>
  <si>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</si>
  <si>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</si>
  <si>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</si>
  <si>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</si>
  <si>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</si>
  <si>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</si>
  <si>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</si>
  <si>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</si>
  <si>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</si>
  <si>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</si>
  <si>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</si>
  <si>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</si>
  <si>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</si>
  <si>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</si>
  <si>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</si>
  <si>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</si>
  <si>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</si>
  <si>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</si>
  <si>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</si>
  <si>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</si>
  <si>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</si>
  <si>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</si>
  <si>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</si>
  <si>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</si>
  <si>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</si>
  <si>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</si>
  <si>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</si>
  <si>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</si>
  <si>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</si>
  <si>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</si>
  <si>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</si>
  <si>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</si>
  <si>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</si>
  <si>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</si>
  <si>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</si>
  <si>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</si>
  <si>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</si>
  <si>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</si>
  <si>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</si>
  <si>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</si>
  <si>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</si>
  <si>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</si>
  <si>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</si>
  <si>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</si>
  <si>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</si>
  <si>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</si>
  <si>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</si>
  <si>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</si>
  <si>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</si>
  <si>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</si>
  <si>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</si>
  <si>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</si>
  <si>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</si>
  <si>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</si>
  <si>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</si>
  <si>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</si>
  <si>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</si>
  <si>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</si>
  <si>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</si>
  <si>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</si>
  <si>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</si>
  <si>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</si>
  <si>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</si>
  <si>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</si>
  <si>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</si>
  <si>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</si>
  <si>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</si>
  <si>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</si>
  <si>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</si>
  <si>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</si>
  <si>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</si>
  <si>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</si>
  <si>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</si>
  <si>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</si>
  <si>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</si>
  <si>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</si>
  <si>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</si>
  <si>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</si>
  <si>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</si>
  <si>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</si>
  <si>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</si>
  <si>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</si>
  <si>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</si>
  <si>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</si>
  <si>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</si>
  <si>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</si>
  <si>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</si>
  <si>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</si>
  <si>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</si>
  <si>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</si>
  <si>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</si>
  <si>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</si>
  <si>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</si>
  <si>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</si>
  <si>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</si>
  <si>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</si>
  <si>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</si>
  <si>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</si>
  <si>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</si>
  <si>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</si>
  <si>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</si>
  <si>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</si>
  <si>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</si>
  <si>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</si>
  <si>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</si>
  <si>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</si>
  <si>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</si>
  <si>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</si>
  <si>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</si>
  <si>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</si>
  <si>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</si>
  <si>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</si>
  <si>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</si>
  <si>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</si>
  <si>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</si>
  <si>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</si>
  <si>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</si>
  <si>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</si>
  <si>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</si>
  <si>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</si>
  <si>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</si>
  <si>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</si>
  <si>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</si>
  <si>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</si>
  <si>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</si>
  <si>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</si>
  <si>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</si>
  <si>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</si>
  <si>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</si>
  <si>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</si>
  <si>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</si>
  <si>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8-512 2887</t>
  </si>
  <si>
    <t>2-707 3000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</si>
  <si>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</si>
  <si>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</si>
  <si>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</si>
  <si>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</si>
  <si>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</si>
  <si>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</si>
  <si>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</si>
  <si>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</si>
  <si>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</si>
  <si>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</si>
  <si>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</si>
  <si>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</si>
  <si>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</si>
  <si>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</si>
  <si>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</si>
  <si>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</si>
  <si>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</si>
  <si>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</si>
  <si>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</si>
  <si>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</si>
  <si>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</si>
  <si>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</si>
  <si>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</si>
  <si>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</si>
  <si>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</si>
  <si>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</si>
  <si>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</si>
  <si>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</si>
  <si>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</si>
  <si>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</si>
  <si>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</si>
  <si>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</si>
  <si>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</si>
  <si>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</si>
  <si>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</si>
  <si>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</si>
  <si>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</si>
  <si>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</si>
  <si>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</si>
  <si>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</si>
  <si>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</si>
  <si>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</si>
  <si>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</si>
  <si>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</si>
  <si>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</si>
  <si>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</si>
  <si>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</si>
  <si>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</si>
  <si>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</si>
  <si>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</si>
  <si>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</si>
  <si>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</si>
  <si>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</si>
  <si>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</si>
  <si>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</si>
  <si>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</si>
  <si>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</si>
  <si>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</si>
  <si>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</si>
  <si>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</si>
  <si>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</si>
  <si>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</si>
  <si>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</si>
  <si>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</si>
  <si>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</si>
  <si>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</si>
  <si>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</si>
  <si>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</si>
  <si>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</si>
  <si>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</si>
  <si>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</si>
  <si>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</si>
  <si>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</si>
  <si>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</si>
  <si>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</si>
  <si>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</si>
  <si>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</si>
  <si>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</si>
  <si>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</si>
  <si>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</si>
  <si>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</si>
  <si>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</si>
  <si>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</si>
  <si>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</si>
  <si>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</si>
  <si>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</si>
  <si>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</si>
  <si>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</si>
  <si>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</si>
  <si>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</si>
  <si>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</si>
  <si>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</si>
  <si>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</si>
  <si>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</si>
  <si>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</si>
  <si>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</si>
  <si>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</si>
  <si>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</si>
  <si>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</si>
  <si>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</si>
  <si>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</si>
  <si>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</si>
  <si>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</si>
  <si>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</si>
  <si>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</si>
  <si>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</si>
  <si>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</si>
  <si>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</si>
  <si>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</si>
  <si>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</si>
  <si>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</si>
  <si>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</si>
  <si>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</si>
  <si>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</si>
  <si>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</si>
  <si>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</si>
  <si>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</si>
  <si>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</si>
  <si>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</si>
  <si>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</si>
  <si>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</si>
  <si>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</si>
  <si>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</si>
  <si>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</si>
  <si>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</si>
  <si>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</si>
  <si>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</si>
  <si>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</si>
  <si>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</si>
  <si>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</si>
  <si>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</si>
  <si>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</si>
  <si>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</si>
  <si>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</si>
  <si>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</si>
  <si>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</si>
  <si>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</si>
  <si>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</si>
  <si>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</si>
  <si>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</si>
  <si>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</si>
  <si>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</si>
  <si>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</si>
  <si>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</si>
  <si>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</si>
  <si>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</si>
  <si>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</si>
  <si>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</si>
  <si>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</si>
  <si>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</si>
  <si>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</si>
  <si>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</si>
  <si>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</si>
  <si>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</si>
  <si>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</si>
  <si>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</si>
  <si>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</si>
  <si>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</si>
  <si>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</si>
  <si>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</si>
  <si>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</si>
  <si>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</si>
  <si>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</si>
  <si>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</si>
  <si>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</si>
  <si>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</si>
  <si>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</si>
  <si>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</si>
  <si>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</si>
  <si>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</si>
  <si>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</si>
  <si>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</si>
  <si>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</si>
  <si>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</si>
  <si>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</si>
  <si>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</si>
  <si>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</si>
  <si>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</si>
  <si>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</si>
  <si>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</si>
  <si>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</si>
  <si>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</si>
  <si>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</si>
  <si>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</si>
  <si>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</si>
  <si>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</si>
  <si>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</si>
  <si>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</si>
  <si>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</si>
  <si>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</si>
  <si>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</si>
  <si>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</si>
  <si>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</si>
  <si>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</si>
  <si>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</si>
  <si>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</si>
  <si>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</si>
  <si>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</si>
  <si>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</si>
  <si>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</si>
  <si>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</si>
  <si>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</si>
  <si>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</si>
  <si>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</si>
  <si>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</si>
  <si>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</si>
  <si>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</si>
  <si>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</si>
  <si>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</si>
  <si>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</si>
  <si>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</si>
  <si>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</si>
  <si>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</si>
  <si>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</si>
  <si>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</si>
  <si>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</si>
  <si>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</si>
  <si>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</si>
  <si>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</si>
  <si>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</si>
  <si>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</si>
  <si>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</si>
  <si>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</si>
  <si>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</si>
  <si>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</si>
  <si>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</si>
  <si>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</si>
  <si>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</si>
  <si>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</si>
  <si>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</si>
  <si>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</si>
  <si>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</si>
  <si>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</si>
  <si>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</si>
  <si>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</si>
  <si>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</si>
  <si>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</si>
  <si>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</si>
  <si>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</si>
  <si>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</si>
  <si>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</si>
  <si>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</si>
  <si>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</si>
  <si>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</si>
  <si>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</si>
  <si>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</si>
  <si>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</si>
  <si>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</si>
  <si>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</si>
  <si>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</si>
  <si>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</si>
  <si>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</si>
  <si>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</si>
  <si>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</si>
  <si>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</si>
  <si>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</si>
  <si>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Alex Bermudez</t>
  </si>
  <si>
    <t>válvula mariposa 1" inox 316</t>
  </si>
  <si>
    <t>unión clamp 1" inox 316</t>
  </si>
  <si>
    <t>allen</t>
  </si>
  <si>
    <t>codos 90° 1" a soldar inox 316 (SMS)</t>
  </si>
  <si>
    <t>Cotizacion materiales mejora punto de uso PW, sala de lavado, Microbiología</t>
  </si>
  <si>
    <t>aginox</t>
  </si>
  <si>
    <t>tee 1"  a soldar inox 316 (SMS)</t>
  </si>
  <si>
    <t>cristian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</si>
</sst>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&quot; de &quot;mmmm&quot; de &quot;yyyy;@"/>
    <numFmt numFmtId="165" formatCode="00000\-0000"/>
    <numFmt numFmtId="166" formatCode="0;\-0;;@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sz val="8"/>
      <color indexed="62"/>
      <name val="Calibri"/>
      <family val="2"/>
    </font>
    <font>
      <b/>
      <sz val="8"/>
      <color indexed="8"/>
      <name val="Calibri"/>
      <family val="2"/>
    </font>
    <font>
      <b/>
      <sz val="18"/>
      <color indexed="52"/>
      <name val="Calibri"/>
      <family val="2"/>
    </font>
    <font>
      <sz val="8"/>
      <color indexed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sz val="8"/>
      <color theme="4"/>
      <name val="Calibri"/>
      <family val="2"/>
    </font>
    <font>
      <b/>
      <sz val="8"/>
      <color theme="1"/>
      <name val="Calibri"/>
      <family val="2"/>
    </font>
    <font>
      <b/>
      <sz val="18"/>
      <color rgb="FFFF9900"/>
      <name val="Calibri"/>
      <family val="2"/>
    </font>
    <font>
      <sz val="8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thin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129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8" fillId="33" borderId="11" xfId="0" applyFont="1" applyFill="1" applyBorder="1" applyAlignment="1" applyProtection="1">
      <alignment vertical="top" wrapText="1"/>
      <protection locked="0"/>
    </xf>
    <xf numFmtId="0" fontId="48" fillId="33" borderId="11" xfId="0" applyFont="1" applyFill="1" applyBorder="1" applyAlignment="1" applyProtection="1">
      <alignment horizontal="center" vertical="top" wrapText="1"/>
      <protection locked="0"/>
    </xf>
    <xf numFmtId="0" fontId="48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9" fillId="33" borderId="14" xfId="0" applyFont="1" applyFill="1" applyBorder="1" applyAlignment="1" applyProtection="1">
      <alignment/>
      <protection locked="0"/>
    </xf>
    <xf numFmtId="0" fontId="49" fillId="33" borderId="0" xfId="0" applyFont="1" applyFill="1" applyBorder="1" applyAlignment="1" applyProtection="1">
      <alignment/>
      <protection locked="0"/>
    </xf>
    <xf numFmtId="0" fontId="49" fillId="33" borderId="0" xfId="0" applyFont="1" applyFill="1" applyBorder="1" applyAlignment="1" applyProtection="1">
      <alignment horizontal="left" vertical="center" wrapText="1"/>
      <protection locked="0"/>
    </xf>
    <xf numFmtId="0" fontId="49" fillId="33" borderId="0" xfId="0" applyFont="1" applyFill="1" applyBorder="1" applyAlignment="1" applyProtection="1">
      <alignment horizontal="center" vertical="center"/>
      <protection locked="0"/>
    </xf>
    <xf numFmtId="164" fontId="49" fillId="33" borderId="0" xfId="0" applyNumberFormat="1" applyFont="1" applyFill="1" applyBorder="1" applyAlignment="1" applyProtection="1">
      <alignment horizontal="center" vertical="center"/>
      <protection locked="0"/>
    </xf>
    <xf numFmtId="14" fontId="50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9" fillId="0" borderId="19" xfId="0" applyFont="1" applyFill="1" applyBorder="1" applyAlignment="1" applyProtection="1">
      <alignment horizontal="center"/>
      <protection locked="0"/>
    </xf>
    <xf numFmtId="0" fontId="49" fillId="0" borderId="0" xfId="0" applyFont="1" applyFill="1" applyBorder="1" applyAlignment="1" applyProtection="1">
      <alignment horizontal="center"/>
      <protection locked="0"/>
    </xf>
    <xf numFmtId="0" fontId="49" fillId="0" borderId="20" xfId="0" applyFont="1" applyFill="1" applyBorder="1" applyAlignment="1" applyProtection="1">
      <alignment horizontal="center"/>
      <protection locked="0"/>
    </xf>
    <xf numFmtId="0" fontId="49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51" fillId="0" borderId="0" xfId="0" applyFont="1" applyAlignment="1" applyProtection="1">
      <alignment/>
      <protection locked="0"/>
    </xf>
    <xf numFmtId="0" fontId="51" fillId="0" borderId="20" xfId="0" applyFont="1" applyBorder="1" applyAlignment="1" applyProtection="1">
      <alignment/>
      <protection locked="0"/>
    </xf>
    <xf numFmtId="0" fontId="51" fillId="0" borderId="0" xfId="0" applyFont="1" applyBorder="1" applyAlignment="1" applyProtection="1">
      <alignment/>
      <protection locked="0"/>
    </xf>
    <xf numFmtId="0" fontId="51" fillId="0" borderId="22" xfId="0" applyFont="1" applyBorder="1" applyAlignment="1" applyProtection="1">
      <alignment/>
      <protection locked="0"/>
    </xf>
    <xf numFmtId="0" fontId="51" fillId="0" borderId="23" xfId="0" applyFont="1" applyBorder="1" applyAlignment="1" applyProtection="1">
      <alignment/>
      <protection locked="0"/>
    </xf>
    <xf numFmtId="0" fontId="49" fillId="33" borderId="24" xfId="0" applyFont="1" applyFill="1" applyBorder="1" applyAlignment="1" applyProtection="1">
      <alignment/>
      <protection locked="0"/>
    </xf>
    <xf numFmtId="3" fontId="51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2" fillId="33" borderId="11" xfId="0" applyFont="1" applyFill="1" applyBorder="1" applyAlignment="1" applyProtection="1">
      <alignment/>
      <protection locked="0"/>
    </xf>
    <xf numFmtId="0" fontId="52" fillId="33" borderId="14" xfId="0" applyFont="1" applyFill="1" applyBorder="1" applyAlignment="1" applyProtection="1">
      <alignment/>
      <protection locked="0"/>
    </xf>
    <xf numFmtId="0" fontId="52" fillId="33" borderId="0" xfId="0" applyFont="1" applyFill="1" applyBorder="1" applyAlignment="1" applyProtection="1">
      <alignment/>
      <protection locked="0"/>
    </xf>
    <xf numFmtId="0" fontId="52" fillId="33" borderId="25" xfId="0" applyFont="1" applyFill="1" applyBorder="1" applyAlignment="1" applyProtection="1">
      <alignment/>
      <protection locked="0"/>
    </xf>
    <xf numFmtId="0" fontId="52" fillId="33" borderId="24" xfId="0" applyFont="1" applyFill="1" applyBorder="1" applyAlignment="1" applyProtection="1">
      <alignment/>
      <protection locked="0"/>
    </xf>
    <xf numFmtId="0" fontId="53" fillId="33" borderId="14" xfId="0" applyFont="1" applyFill="1" applyBorder="1" applyAlignment="1" applyProtection="1">
      <alignment/>
      <protection locked="0"/>
    </xf>
    <xf numFmtId="0" fontId="53" fillId="33" borderId="0" xfId="0" applyFont="1" applyFill="1" applyBorder="1" applyAlignment="1" applyProtection="1">
      <alignment/>
      <protection locked="0"/>
    </xf>
    <xf numFmtId="0" fontId="53" fillId="33" borderId="15" xfId="0" applyFont="1" applyFill="1" applyBorder="1" applyAlignment="1" applyProtection="1">
      <alignment/>
      <protection locked="0"/>
    </xf>
    <xf numFmtId="0" fontId="53" fillId="33" borderId="26" xfId="0" applyFont="1" applyFill="1" applyBorder="1" applyAlignment="1" applyProtection="1">
      <alignment horizontal="center"/>
      <protection locked="0"/>
    </xf>
    <xf numFmtId="0" fontId="53" fillId="33" borderId="26" xfId="0" applyFont="1" applyFill="1" applyBorder="1" applyAlignment="1" applyProtection="1">
      <alignment/>
      <protection locked="0"/>
    </xf>
    <xf numFmtId="0" fontId="53" fillId="33" borderId="25" xfId="0" applyFont="1" applyFill="1" applyBorder="1" applyAlignment="1" applyProtection="1">
      <alignment/>
      <protection locked="0"/>
    </xf>
    <xf numFmtId="0" fontId="53" fillId="33" borderId="24" xfId="0" applyFont="1" applyFill="1" applyBorder="1" applyAlignment="1" applyProtection="1">
      <alignment/>
      <protection locked="0"/>
    </xf>
    <xf numFmtId="0" fontId="53" fillId="33" borderId="27" xfId="0" applyFont="1" applyFill="1" applyBorder="1" applyAlignment="1" applyProtection="1">
      <alignment/>
      <protection locked="0"/>
    </xf>
    <xf numFmtId="0" fontId="54" fillId="33" borderId="10" xfId="0" applyFont="1" applyFill="1" applyBorder="1" applyAlignment="1" applyProtection="1">
      <alignment/>
      <protection locked="0"/>
    </xf>
    <xf numFmtId="0" fontId="54" fillId="33" borderId="11" xfId="0" applyFont="1" applyFill="1" applyBorder="1" applyAlignment="1" applyProtection="1">
      <alignment/>
      <protection locked="0"/>
    </xf>
    <xf numFmtId="0" fontId="52" fillId="33" borderId="12" xfId="0" applyFont="1" applyFill="1" applyBorder="1" applyAlignment="1" applyProtection="1">
      <alignment/>
      <protection locked="0"/>
    </xf>
    <xf numFmtId="0" fontId="52" fillId="33" borderId="28" xfId="0" applyFont="1" applyFill="1" applyBorder="1" applyAlignment="1" applyProtection="1">
      <alignment horizontal="right" vertical="center"/>
      <protection locked="0"/>
    </xf>
    <xf numFmtId="0" fontId="52" fillId="33" borderId="11" xfId="0" applyFont="1" applyFill="1" applyBorder="1" applyAlignment="1" applyProtection="1">
      <alignment horizontal="right" vertical="center"/>
      <protection locked="0"/>
    </xf>
    <xf numFmtId="0" fontId="52" fillId="33" borderId="29" xfId="0" applyFont="1" applyFill="1" applyBorder="1" applyAlignment="1" applyProtection="1">
      <alignment horizontal="right"/>
      <protection locked="0"/>
    </xf>
    <xf numFmtId="1" fontId="52" fillId="33" borderId="30" xfId="0" applyNumberFormat="1" applyFont="1" applyFill="1" applyBorder="1" applyAlignment="1" applyProtection="1">
      <alignment horizontal="center"/>
      <protection/>
    </xf>
    <xf numFmtId="0" fontId="52" fillId="33" borderId="14" xfId="0" applyFont="1" applyFill="1" applyBorder="1" applyAlignment="1" applyProtection="1">
      <alignment horizontal="right" vertical="center"/>
      <protection locked="0"/>
    </xf>
    <xf numFmtId="0" fontId="52" fillId="33" borderId="0" xfId="0" applyFont="1" applyFill="1" applyBorder="1" applyAlignment="1" applyProtection="1">
      <alignment horizontal="right" vertical="center"/>
      <protection locked="0"/>
    </xf>
    <xf numFmtId="0" fontId="52" fillId="33" borderId="15" xfId="0" applyFont="1" applyFill="1" applyBorder="1" applyAlignment="1" applyProtection="1">
      <alignment horizontal="right"/>
      <protection locked="0"/>
    </xf>
    <xf numFmtId="9" fontId="52" fillId="33" borderId="31" xfId="0" applyNumberFormat="1" applyFont="1" applyFill="1" applyBorder="1" applyAlignment="1" applyProtection="1">
      <alignment horizontal="right" vertical="center"/>
      <protection locked="0"/>
    </xf>
    <xf numFmtId="9" fontId="52" fillId="33" borderId="0" xfId="0" applyNumberFormat="1" applyFont="1" applyFill="1" applyBorder="1" applyAlignment="1" applyProtection="1">
      <alignment horizontal="right" vertical="center"/>
      <protection locked="0"/>
    </xf>
    <xf numFmtId="9" fontId="52" fillId="33" borderId="19" xfId="0" applyNumberFormat="1" applyFont="1" applyFill="1" applyBorder="1" applyAlignment="1" applyProtection="1">
      <alignment horizontal="center" vertical="center"/>
      <protection locked="0"/>
    </xf>
    <xf numFmtId="1" fontId="52" fillId="33" borderId="32" xfId="0" applyNumberFormat="1" applyFont="1" applyFill="1" applyBorder="1" applyAlignment="1" applyProtection="1">
      <alignment horizontal="center"/>
      <protection/>
    </xf>
    <xf numFmtId="0" fontId="52" fillId="33" borderId="15" xfId="0" applyFont="1" applyFill="1" applyBorder="1" applyAlignment="1" applyProtection="1">
      <alignment/>
      <protection locked="0"/>
    </xf>
    <xf numFmtId="0" fontId="52" fillId="33" borderId="31" xfId="0" applyFont="1" applyFill="1" applyBorder="1" applyAlignment="1" applyProtection="1">
      <alignment horizontal="right" vertical="center"/>
      <protection locked="0"/>
    </xf>
    <xf numFmtId="0" fontId="52" fillId="33" borderId="19" xfId="0" applyFont="1" applyFill="1" applyBorder="1" applyAlignment="1" applyProtection="1">
      <alignment horizontal="right"/>
      <protection locked="0"/>
    </xf>
    <xf numFmtId="0" fontId="52" fillId="33" borderId="27" xfId="0" applyFont="1" applyFill="1" applyBorder="1" applyAlignment="1" applyProtection="1">
      <alignment/>
      <protection locked="0"/>
    </xf>
    <xf numFmtId="0" fontId="52" fillId="33" borderId="33" xfId="0" applyFont="1" applyFill="1" applyBorder="1" applyAlignment="1" applyProtection="1">
      <alignment horizontal="right" vertical="center"/>
      <protection locked="0"/>
    </xf>
    <xf numFmtId="0" fontId="52" fillId="33" borderId="24" xfId="0" applyFont="1" applyFill="1" applyBorder="1" applyAlignment="1" applyProtection="1">
      <alignment horizontal="right" vertical="center"/>
      <protection locked="0"/>
    </xf>
    <xf numFmtId="0" fontId="52" fillId="33" borderId="34" xfId="0" applyFont="1" applyFill="1" applyBorder="1" applyAlignment="1" applyProtection="1">
      <alignment horizontal="right"/>
      <protection locked="0"/>
    </xf>
    <xf numFmtId="1" fontId="52" fillId="33" borderId="35" xfId="0" applyNumberFormat="1" applyFont="1" applyFill="1" applyBorder="1" applyAlignment="1" applyProtection="1">
      <alignment horizontal="center"/>
      <protection/>
    </xf>
    <xf numFmtId="165" fontId="55" fillId="0" borderId="13" xfId="45" applyNumberFormat="1" applyFont="1" applyFill="1" applyBorder="1" applyAlignment="1" applyProtection="1">
      <alignment horizontal="center" vertical="center"/>
      <protection locked="0"/>
    </xf>
    <xf numFmtId="166" fontId="52" fillId="33" borderId="26" xfId="0" applyNumberFormat="1" applyFont="1" applyFill="1" applyBorder="1" applyAlignment="1" applyProtection="1">
      <alignment horizontal="center"/>
      <protection/>
    </xf>
    <xf numFmtId="166" fontId="52" fillId="33" borderId="26" xfId="0" applyNumberFormat="1" applyFont="1" applyFill="1" applyBorder="1" applyAlignment="1" applyProtection="1">
      <alignment horizontal="center"/>
      <protection locked="0"/>
    </xf>
    <xf numFmtId="166" fontId="52" fillId="33" borderId="15" xfId="0" applyNumberFormat="1" applyFont="1" applyFill="1" applyBorder="1" applyAlignment="1" applyProtection="1">
      <alignment horizontal="center"/>
      <protection/>
    </xf>
    <xf numFmtId="166" fontId="52" fillId="33" borderId="36" xfId="0" applyNumberFormat="1" applyFont="1" applyFill="1" applyBorder="1" applyAlignment="1" applyProtection="1">
      <alignment horizontal="center"/>
      <protection/>
    </xf>
    <xf numFmtId="166" fontId="52" fillId="33" borderId="36" xfId="0" applyNumberFormat="1" applyFont="1" applyFill="1" applyBorder="1" applyAlignment="1" applyProtection="1">
      <alignment horizontal="center"/>
      <protection locked="0"/>
    </xf>
    <xf numFmtId="166" fontId="52" fillId="33" borderId="27" xfId="0" applyNumberFormat="1" applyFont="1" applyFill="1" applyBorder="1" applyAlignment="1" applyProtection="1">
      <alignment horizontal="center"/>
      <protection/>
    </xf>
    <xf numFmtId="0" fontId="56" fillId="33" borderId="26" xfId="0" applyNumberFormat="1" applyFont="1" applyFill="1" applyBorder="1" applyAlignment="1" applyProtection="1">
      <alignment horizontal="center"/>
      <protection locked="0"/>
    </xf>
    <xf numFmtId="0" fontId="28" fillId="33" borderId="10" xfId="0" applyFont="1" applyFill="1" applyBorder="1" applyAlignment="1" applyProtection="1">
      <alignment/>
      <protection locked="0"/>
    </xf>
    <xf numFmtId="0" fontId="28" fillId="33" borderId="11" xfId="0" applyFont="1" applyFill="1" applyBorder="1" applyAlignment="1" applyProtection="1">
      <alignment/>
      <protection locked="0"/>
    </xf>
    <xf numFmtId="0" fontId="29" fillId="0" borderId="0" xfId="0" applyFont="1" applyAlignment="1" applyProtection="1">
      <alignment horizontal="left"/>
      <protection locked="0"/>
    </xf>
    <xf numFmtId="0" fontId="29" fillId="33" borderId="11" xfId="0" applyFont="1" applyFill="1" applyBorder="1" applyAlignment="1" applyProtection="1">
      <alignment/>
      <protection locked="0"/>
    </xf>
    <xf numFmtId="0" fontId="29" fillId="33" borderId="11" xfId="0" applyFont="1" applyFill="1" applyBorder="1" applyAlignment="1" applyProtection="1">
      <alignment horizontal="center"/>
      <protection locked="0"/>
    </xf>
    <xf numFmtId="166" fontId="29" fillId="33" borderId="12" xfId="0" applyNumberFormat="1" applyFont="1" applyFill="1" applyBorder="1" applyAlignment="1" applyProtection="1">
      <alignment horizontal="left"/>
      <protection/>
    </xf>
    <xf numFmtId="0" fontId="28" fillId="33" borderId="14" xfId="0" applyFont="1" applyFill="1" applyBorder="1" applyAlignment="1" applyProtection="1">
      <alignment/>
      <protection locked="0"/>
    </xf>
    <xf numFmtId="0" fontId="28" fillId="33" borderId="0" xfId="0" applyFont="1" applyFill="1" applyBorder="1" applyAlignment="1" applyProtection="1">
      <alignment/>
      <protection locked="0"/>
    </xf>
    <xf numFmtId="0" fontId="29" fillId="33" borderId="0" xfId="0" applyFont="1" applyFill="1" applyBorder="1" applyAlignment="1" applyProtection="1">
      <alignment horizontal="left"/>
      <protection locked="0"/>
    </xf>
    <xf numFmtId="0" fontId="29" fillId="33" borderId="0" xfId="0" applyFont="1" applyFill="1" applyBorder="1" applyAlignment="1" applyProtection="1">
      <alignment horizontal="left"/>
      <protection/>
    </xf>
    <xf numFmtId="166" fontId="29" fillId="0" borderId="0" xfId="0" applyNumberFormat="1" applyFont="1" applyFill="1" applyBorder="1" applyAlignment="1" applyProtection="1">
      <alignment/>
      <protection/>
    </xf>
    <xf numFmtId="0" fontId="29" fillId="33" borderId="15" xfId="45" applyFont="1" applyFill="1" applyBorder="1" applyAlignment="1" applyProtection="1">
      <alignment horizontal="left"/>
      <protection/>
    </xf>
    <xf numFmtId="166" fontId="29" fillId="33" borderId="15" xfId="0" applyNumberFormat="1" applyFont="1" applyFill="1" applyBorder="1" applyAlignment="1" applyProtection="1">
      <alignment horizontal="left"/>
      <protection/>
    </xf>
    <xf numFmtId="164" fontId="29" fillId="33" borderId="15" xfId="0" applyNumberFormat="1" applyFont="1" applyFill="1" applyBorder="1" applyAlignment="1" applyProtection="1">
      <alignment horizontal="left" vertical="center"/>
      <protection/>
    </xf>
    <xf numFmtId="0" fontId="28" fillId="33" borderId="25" xfId="0" applyFont="1" applyFill="1" applyBorder="1" applyAlignment="1" applyProtection="1">
      <alignment/>
      <protection locked="0"/>
    </xf>
    <xf numFmtId="0" fontId="28" fillId="33" borderId="24" xfId="0" applyFont="1" applyFill="1" applyBorder="1" applyAlignment="1" applyProtection="1">
      <alignment/>
      <protection locked="0"/>
    </xf>
    <xf numFmtId="0" fontId="29" fillId="33" borderId="24" xfId="0" applyFont="1" applyFill="1" applyBorder="1" applyAlignment="1" applyProtection="1">
      <alignment/>
      <protection locked="0"/>
    </xf>
    <xf numFmtId="164" fontId="29" fillId="33" borderId="27" xfId="0" applyNumberFormat="1" applyFont="1" applyFill="1" applyBorder="1" applyAlignment="1" applyProtection="1">
      <alignment horizontal="left" vertical="center"/>
      <protection locked="0"/>
    </xf>
    <xf numFmtId="0" fontId="28" fillId="0" borderId="37" xfId="0" applyFont="1" applyBorder="1" applyAlignment="1" applyProtection="1">
      <alignment horizontal="center"/>
      <protection locked="0"/>
    </xf>
    <xf numFmtId="0" fontId="28" fillId="0" borderId="28" xfId="0" applyFont="1" applyBorder="1" applyAlignment="1" applyProtection="1">
      <alignment horizontal="center"/>
      <protection locked="0"/>
    </xf>
    <xf numFmtId="0" fontId="28" fillId="0" borderId="38" xfId="0" applyFont="1" applyBorder="1" applyAlignment="1" applyProtection="1">
      <alignment horizontal="center"/>
      <protection locked="0"/>
    </xf>
    <xf numFmtId="0" fontId="28" fillId="0" borderId="29" xfId="0" applyFont="1" applyBorder="1" applyAlignment="1" applyProtection="1">
      <alignment horizontal="center"/>
      <protection locked="0"/>
    </xf>
    <xf numFmtId="0" fontId="28" fillId="0" borderId="30" xfId="0" applyFont="1" applyBorder="1" applyAlignment="1" applyProtection="1">
      <alignment horizontal="center"/>
      <protection locked="0"/>
    </xf>
    <xf numFmtId="0" fontId="28" fillId="33" borderId="37" xfId="0" applyNumberFormat="1" applyFont="1" applyFill="1" applyBorder="1" applyAlignment="1" applyProtection="1">
      <alignment horizontal="center"/>
      <protection locked="0"/>
    </xf>
    <xf numFmtId="0" fontId="28" fillId="33" borderId="37" xfId="0" applyFont="1" applyFill="1" applyBorder="1" applyAlignment="1" applyProtection="1">
      <alignment horizontal="center"/>
      <protection locked="0"/>
    </xf>
    <xf numFmtId="0" fontId="28" fillId="33" borderId="37" xfId="0" applyFont="1" applyFill="1" applyBorder="1" applyAlignment="1" applyProtection="1">
      <alignment/>
      <protection locked="0"/>
    </xf>
    <xf numFmtId="166" fontId="28" fillId="33" borderId="37" xfId="0" applyNumberFormat="1" applyFont="1" applyFill="1" applyBorder="1" applyAlignment="1" applyProtection="1">
      <alignment horizontal="center"/>
      <protection/>
    </xf>
    <xf numFmtId="166" fontId="28" fillId="33" borderId="37" xfId="0" applyNumberFormat="1" applyFont="1" applyFill="1" applyBorder="1" applyAlignment="1" applyProtection="1">
      <alignment horizontal="center"/>
      <protection locked="0"/>
    </xf>
    <xf numFmtId="166" fontId="28" fillId="33" borderId="12" xfId="0" applyNumberFormat="1" applyFont="1" applyFill="1" applyBorder="1" applyAlignment="1" applyProtection="1">
      <alignment horizontal="center"/>
      <protection/>
    </xf>
    <xf numFmtId="0" fontId="28" fillId="33" borderId="26" xfId="0" applyNumberFormat="1" applyFont="1" applyFill="1" applyBorder="1" applyAlignment="1" applyProtection="1">
      <alignment horizontal="center"/>
      <protection locked="0"/>
    </xf>
    <xf numFmtId="0" fontId="28" fillId="33" borderId="14" xfId="0" applyFont="1" applyFill="1" applyBorder="1" applyAlignment="1" applyProtection="1">
      <alignment/>
      <protection locked="0"/>
    </xf>
    <xf numFmtId="0" fontId="28" fillId="33" borderId="0" xfId="0" applyFont="1" applyFill="1" applyBorder="1" applyAlignment="1" applyProtection="1">
      <alignment/>
      <protection locked="0"/>
    </xf>
    <xf numFmtId="0" fontId="28" fillId="33" borderId="15" xfId="0" applyFont="1" applyFill="1" applyBorder="1" applyAlignment="1" applyProtection="1">
      <alignment/>
      <protection locked="0"/>
    </xf>
    <xf numFmtId="0" fontId="28" fillId="33" borderId="26" xfId="0" applyFont="1" applyFill="1" applyBorder="1" applyAlignment="1" applyProtection="1">
      <alignment horizontal="center"/>
      <protection locked="0"/>
    </xf>
    <xf numFmtId="0" fontId="28" fillId="33" borderId="26" xfId="0" applyFont="1" applyFill="1" applyBorder="1" applyAlignment="1" applyProtection="1">
      <alignment/>
      <protection locked="0"/>
    </xf>
    <xf numFmtId="166" fontId="28" fillId="33" borderId="26" xfId="0" applyNumberFormat="1" applyFont="1" applyFill="1" applyBorder="1" applyAlignment="1" applyProtection="1">
      <alignment horizontal="center"/>
      <protection/>
    </xf>
    <xf numFmtId="166" fontId="28" fillId="33" borderId="26" xfId="0" applyNumberFormat="1" applyFont="1" applyFill="1" applyBorder="1" applyAlignment="1" applyProtection="1">
      <alignment horizontal="center"/>
      <protection locked="0"/>
    </xf>
    <xf numFmtId="166" fontId="28" fillId="33" borderId="15" xfId="0" applyNumberFormat="1" applyFont="1" applyFill="1" applyBorder="1" applyAlignment="1" applyProtection="1">
      <alignment horizontal="center"/>
      <protection/>
    </xf>
    <xf numFmtId="0" fontId="28" fillId="0" borderId="39" xfId="0" applyFont="1" applyBorder="1" applyAlignment="1" applyProtection="1">
      <alignment horizontal="center"/>
      <protection locked="0"/>
    </xf>
    <xf numFmtId="0" fontId="28" fillId="0" borderId="40" xfId="0" applyFont="1" applyBorder="1" applyAlignment="1" applyProtection="1">
      <alignment/>
      <protection locked="0"/>
    </xf>
    <xf numFmtId="0" fontId="28" fillId="0" borderId="41" xfId="0" applyFont="1" applyBorder="1" applyAlignment="1" applyProtection="1">
      <alignment/>
      <protection locked="0"/>
    </xf>
    <xf numFmtId="0" fontId="28" fillId="33" borderId="10" xfId="0" applyFont="1" applyFill="1" applyBorder="1" applyAlignment="1" applyProtection="1">
      <alignment horizontal="left"/>
      <protection locked="0"/>
    </xf>
    <xf numFmtId="0" fontId="28" fillId="0" borderId="11" xfId="0" applyFont="1" applyBorder="1" applyAlignment="1" applyProtection="1">
      <alignment/>
      <protection locked="0"/>
    </xf>
    <xf numFmtId="0" fontId="28" fillId="0" borderId="12" xfId="0" applyFont="1" applyBorder="1" applyAlignment="1" applyProtection="1">
      <alignment/>
      <protection locked="0"/>
    </xf>
    <xf numFmtId="0" fontId="28" fillId="33" borderId="14" xfId="0" applyFont="1" applyFill="1" applyBorder="1" applyAlignment="1" applyProtection="1">
      <alignment horizontal="left"/>
      <protection locked="0"/>
    </xf>
    <xf numFmtId="0" fontId="28" fillId="33" borderId="0" xfId="0" applyFont="1" applyFill="1" applyBorder="1" applyAlignment="1" applyProtection="1">
      <alignment horizontal="left"/>
      <protection locked="0"/>
    </xf>
    <xf numFmtId="166" fontId="29" fillId="33" borderId="0" xfId="0" applyNumberFormat="1" applyFont="1" applyFill="1" applyBorder="1" applyAlignment="1" applyProtection="1">
      <alignment horizontal="left"/>
      <protection/>
    </xf>
    <xf numFmtId="166" fontId="29" fillId="33" borderId="15" xfId="0" applyNumberFormat="1" applyFont="1" applyFill="1" applyBorder="1" applyAlignment="1" applyProtection="1">
      <alignment horizontal="left"/>
      <protection/>
    </xf>
    <xf numFmtId="0" fontId="52" fillId="33" borderId="0" xfId="0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3"/>
  <sheetViews>
    <sheetView tabSelected="1" zoomScalePageLayoutView="0" workbookViewId="0" topLeftCell="A1">
      <selection activeCell="L16" sqref="L16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72">
        <v>1164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80" t="s">
        <v>6</v>
      </c>
      <c r="C4" s="81"/>
      <c r="D4" s="82" t="s">
        <v>312</v>
      </c>
      <c r="E4" s="81" t="s">
        <v>12</v>
      </c>
      <c r="F4" s="83"/>
      <c r="G4" s="83"/>
      <c r="H4" s="84"/>
      <c r="I4" s="81" t="s">
        <v>9</v>
      </c>
      <c r="J4" s="85" t="str">
        <f>VLOOKUP(D4,CLIENTES,10,FALSE)</f>
        <v>2-707 3000</v>
      </c>
      <c r="K4" s="20"/>
    </row>
    <row r="5" spans="2:11" ht="15">
      <c r="B5" s="86"/>
      <c r="C5" s="87"/>
      <c r="D5" s="88"/>
      <c r="E5" s="126">
        <f>VLOOKUP(D4,CLIENTES,4,FALSE)</f>
        <v>0</v>
      </c>
      <c r="F5" s="126"/>
      <c r="G5" s="126"/>
      <c r="H5" s="126"/>
      <c r="I5" s="126"/>
      <c r="J5" s="127"/>
      <c r="K5" s="20"/>
    </row>
    <row r="6" spans="2:10" ht="17.25" customHeight="1">
      <c r="B6" s="86" t="s">
        <v>27</v>
      </c>
      <c r="C6" s="87"/>
      <c r="D6" s="89" t="str">
        <f>VLOOKUP(D4,CLIENTES,2,FALSE)</f>
        <v>LABORATORIOS SAVAL</v>
      </c>
      <c r="E6" s="87" t="s">
        <v>7</v>
      </c>
      <c r="F6" s="126" t="str">
        <f>VLOOKUP(D4,CLIENTES,5,FALSE)</f>
        <v>CONCHALI</v>
      </c>
      <c r="G6" s="126"/>
      <c r="H6" s="126"/>
      <c r="I6" s="90">
        <f>VLOOKUP(D4,CLIENTES,11,FALSE)</f>
        <v>0</v>
      </c>
      <c r="J6" s="91"/>
    </row>
    <row r="7" spans="2:10" ht="15">
      <c r="B7" s="86" t="s">
        <v>25</v>
      </c>
      <c r="C7" s="87"/>
      <c r="D7" s="89" t="str">
        <f>VLOOKUP(D4,CLIENTES,3,FALSE)</f>
        <v>FARMACEUTICA</v>
      </c>
      <c r="E7" s="87" t="s">
        <v>8</v>
      </c>
      <c r="F7" s="126" t="str">
        <f>VLOOKUP(D4,CLIENTES,6,FALSE)</f>
        <v>STGO</v>
      </c>
      <c r="G7" s="126"/>
      <c r="H7" s="126"/>
      <c r="I7" s="87" t="s">
        <v>26</v>
      </c>
      <c r="J7" s="92" t="str">
        <f>VLOOKUP(D4,CLIENTES,8,FALSE)</f>
        <v>Alex Bermudez</v>
      </c>
    </row>
    <row r="8" spans="2:12" ht="15.75" thickBot="1">
      <c r="B8" s="124" t="s">
        <v>28</v>
      </c>
      <c r="C8" s="125"/>
      <c r="D8" s="89">
        <f>VLOOKUP(D4,CLIENTES,7,FALSE)</f>
        <v>0</v>
      </c>
      <c r="E8" s="87" t="s">
        <v>11</v>
      </c>
      <c r="F8" s="126" t="str">
        <f>VLOOKUP(D4,CLIENTES,12,FALSE)</f>
        <v>gabriel</v>
      </c>
      <c r="G8" s="126"/>
      <c r="H8" s="126"/>
      <c r="I8" s="87" t="s">
        <v>14</v>
      </c>
      <c r="J8" s="93">
        <f ca="1">TODAY()</f>
        <v>41610</v>
      </c>
      <c r="K8" s="20"/>
      <c r="L8" s="20"/>
    </row>
    <row r="9" spans="2:18" ht="16.5" thickBot="1" thickTop="1">
      <c r="B9" s="94"/>
      <c r="C9" s="95"/>
      <c r="D9" s="96"/>
      <c r="E9" s="95"/>
      <c r="F9" s="96"/>
      <c r="G9" s="96"/>
      <c r="H9" s="96"/>
      <c r="I9" s="95"/>
      <c r="J9" s="97"/>
      <c r="K9" s="20"/>
      <c r="L9" s="20" t="s">
        <v>580</v>
      </c>
      <c r="P9" s="21"/>
      <c r="Q9" s="22" t="s">
        <v>21</v>
      </c>
      <c r="R9" s="23" t="s">
        <v>22</v>
      </c>
    </row>
    <row r="10" spans="2:18" ht="15.75" thickBot="1">
      <c r="B10" s="98" t="s">
        <v>1</v>
      </c>
      <c r="C10" s="118" t="s">
        <v>24</v>
      </c>
      <c r="D10" s="119"/>
      <c r="E10" s="120"/>
      <c r="F10" s="99" t="s">
        <v>0</v>
      </c>
      <c r="G10" s="100" t="s">
        <v>23</v>
      </c>
      <c r="H10" s="100" t="s">
        <v>15</v>
      </c>
      <c r="I10" s="101" t="s">
        <v>13</v>
      </c>
      <c r="J10" s="102" t="s">
        <v>2</v>
      </c>
      <c r="K10" s="24" t="s">
        <v>18</v>
      </c>
      <c r="L10" s="25" t="s">
        <v>578</v>
      </c>
      <c r="M10" s="25" t="s">
        <v>575</v>
      </c>
      <c r="N10" s="25"/>
      <c r="O10" s="25"/>
      <c r="P10" s="26" t="s">
        <v>16</v>
      </c>
      <c r="Q10" s="25" t="s">
        <v>19</v>
      </c>
      <c r="R10" s="27" t="s">
        <v>20</v>
      </c>
    </row>
    <row r="11" spans="2:18" ht="15">
      <c r="B11" s="103">
        <v>1</v>
      </c>
      <c r="C11" s="121" t="s">
        <v>573</v>
      </c>
      <c r="D11" s="122"/>
      <c r="E11" s="123"/>
      <c r="F11" s="104">
        <v>1</v>
      </c>
      <c r="G11" s="105" t="s">
        <v>23</v>
      </c>
      <c r="H11" s="106">
        <f>VLOOKUP(B11,COTIZADO,8,FALSE)</f>
        <v>34400</v>
      </c>
      <c r="I11" s="107">
        <v>0</v>
      </c>
      <c r="J11" s="108">
        <f aca="true" t="shared" si="0" ref="J11:J28">F11*H11*(1-I11/100)</f>
        <v>34400</v>
      </c>
      <c r="K11" s="28">
        <v>1</v>
      </c>
      <c r="L11" s="29">
        <v>26500</v>
      </c>
      <c r="M11" s="29">
        <v>21500</v>
      </c>
      <c r="N11" s="29"/>
      <c r="O11" s="29"/>
      <c r="P11" s="30">
        <v>1.6</v>
      </c>
      <c r="Q11" s="31">
        <f>+M11</f>
        <v>21500</v>
      </c>
      <c r="R11" s="35">
        <f>Q11*P11</f>
        <v>34400</v>
      </c>
    </row>
    <row r="12" spans="2:18" ht="15">
      <c r="B12" s="109">
        <v>2</v>
      </c>
      <c r="C12" s="110" t="s">
        <v>574</v>
      </c>
      <c r="D12" s="111"/>
      <c r="E12" s="112"/>
      <c r="F12" s="113">
        <v>4</v>
      </c>
      <c r="G12" s="114" t="s">
        <v>23</v>
      </c>
      <c r="H12" s="115">
        <f aca="true" t="shared" si="1" ref="H12:H28">VLOOKUP(B12,COTIZADO,8,FALSE)</f>
        <v>9553.6</v>
      </c>
      <c r="I12" s="116">
        <v>0</v>
      </c>
      <c r="J12" s="117">
        <f t="shared" si="0"/>
        <v>38214.4</v>
      </c>
      <c r="K12" s="28">
        <v>2</v>
      </c>
      <c r="L12" s="29">
        <v>5000</v>
      </c>
      <c r="M12" s="29">
        <v>5971</v>
      </c>
      <c r="N12" s="29"/>
      <c r="O12" s="29"/>
      <c r="P12" s="30">
        <v>1.6</v>
      </c>
      <c r="Q12" s="31">
        <f>+M12</f>
        <v>5971</v>
      </c>
      <c r="R12" s="35">
        <f aca="true" t="shared" si="2" ref="R12:R28">Q12*P12</f>
        <v>9553.6</v>
      </c>
    </row>
    <row r="13" spans="2:18" ht="15">
      <c r="B13" s="109">
        <v>3</v>
      </c>
      <c r="C13" s="110" t="s">
        <v>576</v>
      </c>
      <c r="D13" s="111"/>
      <c r="E13" s="112"/>
      <c r="F13" s="113">
        <v>2</v>
      </c>
      <c r="G13" s="114" t="s">
        <v>23</v>
      </c>
      <c r="H13" s="115">
        <f t="shared" si="1"/>
        <v>3056</v>
      </c>
      <c r="I13" s="116">
        <v>0</v>
      </c>
      <c r="J13" s="117">
        <f t="shared" si="0"/>
        <v>6112</v>
      </c>
      <c r="K13" s="28">
        <v>3</v>
      </c>
      <c r="L13" s="29">
        <v>1600</v>
      </c>
      <c r="M13" s="29">
        <v>1910</v>
      </c>
      <c r="N13" s="29"/>
      <c r="O13" s="29"/>
      <c r="P13" s="30">
        <v>1.6</v>
      </c>
      <c r="Q13" s="31">
        <f>+M13</f>
        <v>1910</v>
      </c>
      <c r="R13" s="35">
        <f t="shared" si="2"/>
        <v>3056</v>
      </c>
    </row>
    <row r="14" spans="2:18" ht="15">
      <c r="B14" s="109">
        <v>4</v>
      </c>
      <c r="C14" s="110" t="s">
        <v>579</v>
      </c>
      <c r="D14" s="111"/>
      <c r="E14" s="112"/>
      <c r="F14" s="113">
        <v>1</v>
      </c>
      <c r="G14" s="114" t="s">
        <v>23</v>
      </c>
      <c r="H14" s="115">
        <f t="shared" si="1"/>
        <v>4800</v>
      </c>
      <c r="I14" s="116">
        <v>0</v>
      </c>
      <c r="J14" s="117">
        <f t="shared" si="0"/>
        <v>4800</v>
      </c>
      <c r="K14" s="28">
        <v>4</v>
      </c>
      <c r="L14" s="29">
        <v>3300</v>
      </c>
      <c r="M14" s="29"/>
      <c r="N14" s="29"/>
      <c r="O14" s="29"/>
      <c r="P14" s="30">
        <v>1.6</v>
      </c>
      <c r="Q14" s="31">
        <v>3000</v>
      </c>
      <c r="R14" s="35">
        <f t="shared" si="2"/>
        <v>4800</v>
      </c>
    </row>
    <row r="15" spans="2:18" ht="15">
      <c r="B15" s="109"/>
      <c r="C15" s="110"/>
      <c r="D15" s="43"/>
      <c r="E15" s="44"/>
      <c r="F15" s="113"/>
      <c r="G15" s="114"/>
      <c r="H15" s="73"/>
      <c r="I15" s="74">
        <v>0</v>
      </c>
      <c r="J15" s="75">
        <f t="shared" si="0"/>
        <v>0</v>
      </c>
      <c r="K15" s="28">
        <v>5</v>
      </c>
      <c r="L15" s="29"/>
      <c r="M15" s="29"/>
      <c r="N15" s="29"/>
      <c r="O15" s="29"/>
      <c r="P15" s="30">
        <v>1.6</v>
      </c>
      <c r="Q15" s="31">
        <f>+M15</f>
        <v>0</v>
      </c>
      <c r="R15" s="35">
        <f t="shared" si="2"/>
        <v>0</v>
      </c>
    </row>
    <row r="16" spans="2:18" ht="15">
      <c r="B16" s="79">
        <v>6</v>
      </c>
      <c r="C16" s="42"/>
      <c r="D16" s="43"/>
      <c r="E16" s="44"/>
      <c r="F16" s="45"/>
      <c r="G16" s="46"/>
      <c r="H16" s="73">
        <f t="shared" si="1"/>
        <v>0</v>
      </c>
      <c r="I16" s="74">
        <v>0</v>
      </c>
      <c r="J16" s="75">
        <f t="shared" si="0"/>
        <v>0</v>
      </c>
      <c r="K16" s="28">
        <v>6</v>
      </c>
      <c r="L16" s="29"/>
      <c r="M16" s="29"/>
      <c r="N16" s="29"/>
      <c r="O16" s="29"/>
      <c r="P16" s="30">
        <v>2</v>
      </c>
      <c r="Q16" s="31"/>
      <c r="R16" s="35">
        <f t="shared" si="2"/>
        <v>0</v>
      </c>
    </row>
    <row r="17" spans="2:18" ht="15">
      <c r="B17" s="79">
        <v>7</v>
      </c>
      <c r="C17" s="42"/>
      <c r="D17" s="43"/>
      <c r="E17" s="44"/>
      <c r="F17" s="45"/>
      <c r="G17" s="46"/>
      <c r="H17" s="73">
        <f t="shared" si="1"/>
        <v>0</v>
      </c>
      <c r="I17" s="74">
        <v>0</v>
      </c>
      <c r="J17" s="75">
        <f t="shared" si="0"/>
        <v>0</v>
      </c>
      <c r="K17" s="28">
        <v>7</v>
      </c>
      <c r="L17" s="29"/>
      <c r="M17" s="29"/>
      <c r="N17" s="29"/>
      <c r="O17" s="29"/>
      <c r="P17" s="30">
        <v>2</v>
      </c>
      <c r="Q17" s="31"/>
      <c r="R17" s="35">
        <f t="shared" si="2"/>
        <v>0</v>
      </c>
    </row>
    <row r="18" spans="2:18" ht="15">
      <c r="B18" s="79">
        <v>8</v>
      </c>
      <c r="C18" s="42"/>
      <c r="D18" s="43"/>
      <c r="E18" s="44"/>
      <c r="F18" s="45"/>
      <c r="G18" s="46"/>
      <c r="H18" s="73">
        <f t="shared" si="1"/>
        <v>0</v>
      </c>
      <c r="I18" s="74">
        <v>0</v>
      </c>
      <c r="J18" s="75">
        <f t="shared" si="0"/>
        <v>0</v>
      </c>
      <c r="K18" s="28">
        <v>8</v>
      </c>
      <c r="L18" s="29"/>
      <c r="M18" s="29"/>
      <c r="N18" s="29"/>
      <c r="O18" s="29"/>
      <c r="P18" s="30">
        <v>2.5</v>
      </c>
      <c r="Q18" s="31"/>
      <c r="R18" s="35">
        <f t="shared" si="2"/>
        <v>0</v>
      </c>
    </row>
    <row r="19" spans="2:18" ht="15">
      <c r="B19" s="79">
        <v>9</v>
      </c>
      <c r="C19" s="42"/>
      <c r="D19" s="43"/>
      <c r="E19" s="44"/>
      <c r="F19" s="45"/>
      <c r="G19" s="46"/>
      <c r="H19" s="73">
        <f t="shared" si="1"/>
        <v>0</v>
      </c>
      <c r="I19" s="74">
        <v>0</v>
      </c>
      <c r="J19" s="75">
        <f t="shared" si="0"/>
        <v>0</v>
      </c>
      <c r="K19" s="28">
        <v>9</v>
      </c>
      <c r="L19" s="29"/>
      <c r="M19" s="29"/>
      <c r="N19" s="29"/>
      <c r="O19" s="29"/>
      <c r="P19" s="30">
        <v>2</v>
      </c>
      <c r="Q19" s="31"/>
      <c r="R19" s="35">
        <f t="shared" si="2"/>
        <v>0</v>
      </c>
    </row>
    <row r="20" spans="2:18" ht="15">
      <c r="B20" s="79">
        <v>10</v>
      </c>
      <c r="C20" s="42"/>
      <c r="D20" s="43"/>
      <c r="E20" s="44"/>
      <c r="F20" s="45"/>
      <c r="G20" s="46"/>
      <c r="H20" s="73">
        <f t="shared" si="1"/>
        <v>0</v>
      </c>
      <c r="I20" s="74">
        <v>0</v>
      </c>
      <c r="J20" s="75">
        <f t="shared" si="0"/>
        <v>0</v>
      </c>
      <c r="K20" s="28">
        <v>10</v>
      </c>
      <c r="L20" s="29"/>
      <c r="M20" s="29"/>
      <c r="N20" s="29"/>
      <c r="O20" s="29"/>
      <c r="P20" s="30">
        <v>2</v>
      </c>
      <c r="Q20" s="31"/>
      <c r="R20" s="35">
        <f t="shared" si="2"/>
        <v>0</v>
      </c>
    </row>
    <row r="21" spans="2:18" ht="15">
      <c r="B21" s="79">
        <v>11</v>
      </c>
      <c r="C21" s="42"/>
      <c r="D21" s="43"/>
      <c r="E21" s="44"/>
      <c r="F21" s="45"/>
      <c r="G21" s="46"/>
      <c r="H21" s="73">
        <f t="shared" si="1"/>
        <v>0</v>
      </c>
      <c r="I21" s="74">
        <v>0</v>
      </c>
      <c r="J21" s="75">
        <f t="shared" si="0"/>
        <v>0</v>
      </c>
      <c r="K21" s="28">
        <v>11</v>
      </c>
      <c r="L21" s="29"/>
      <c r="M21" s="29"/>
      <c r="N21" s="29"/>
      <c r="O21" s="29"/>
      <c r="P21" s="30">
        <v>2</v>
      </c>
      <c r="Q21" s="31"/>
      <c r="R21" s="35">
        <f t="shared" si="2"/>
        <v>0</v>
      </c>
    </row>
    <row r="22" spans="2:18" ht="15">
      <c r="B22" s="79">
        <v>12</v>
      </c>
      <c r="C22" s="42"/>
      <c r="D22" s="43"/>
      <c r="E22" s="44"/>
      <c r="F22" s="45"/>
      <c r="G22" s="46"/>
      <c r="H22" s="73">
        <f t="shared" si="1"/>
        <v>0</v>
      </c>
      <c r="I22" s="74">
        <v>0</v>
      </c>
      <c r="J22" s="75">
        <f t="shared" si="0"/>
        <v>0</v>
      </c>
      <c r="K22" s="28">
        <v>12</v>
      </c>
      <c r="L22" s="29"/>
      <c r="M22" s="29"/>
      <c r="N22" s="29"/>
      <c r="O22" s="29"/>
      <c r="P22" s="30">
        <v>1.5</v>
      </c>
      <c r="Q22" s="31"/>
      <c r="R22" s="35">
        <f t="shared" si="2"/>
        <v>0</v>
      </c>
    </row>
    <row r="23" spans="2:18" ht="15">
      <c r="B23" s="79">
        <v>13</v>
      </c>
      <c r="C23" s="42"/>
      <c r="D23" s="43"/>
      <c r="E23" s="44"/>
      <c r="F23" s="45"/>
      <c r="G23" s="46"/>
      <c r="H23" s="73">
        <f t="shared" si="1"/>
        <v>0</v>
      </c>
      <c r="I23" s="74">
        <v>0</v>
      </c>
      <c r="J23" s="75">
        <f t="shared" si="0"/>
        <v>0</v>
      </c>
      <c r="K23" s="28">
        <v>13</v>
      </c>
      <c r="L23" s="29"/>
      <c r="M23" s="29"/>
      <c r="N23" s="29"/>
      <c r="O23" s="29"/>
      <c r="P23" s="30">
        <v>1.5</v>
      </c>
      <c r="Q23" s="31"/>
      <c r="R23" s="35">
        <f t="shared" si="2"/>
        <v>0</v>
      </c>
    </row>
    <row r="24" spans="2:18" ht="15">
      <c r="B24" s="79">
        <v>14</v>
      </c>
      <c r="C24" s="42"/>
      <c r="D24" s="43"/>
      <c r="E24" s="44"/>
      <c r="F24" s="45"/>
      <c r="G24" s="46"/>
      <c r="H24" s="73">
        <f t="shared" si="1"/>
        <v>0</v>
      </c>
      <c r="I24" s="74">
        <v>0</v>
      </c>
      <c r="J24" s="75">
        <f t="shared" si="0"/>
        <v>0</v>
      </c>
      <c r="K24" s="28">
        <v>14</v>
      </c>
      <c r="L24" s="29"/>
      <c r="M24" s="29"/>
      <c r="N24" s="29"/>
      <c r="O24" s="29"/>
      <c r="P24" s="30">
        <v>1.5</v>
      </c>
      <c r="Q24" s="31"/>
      <c r="R24" s="35">
        <f t="shared" si="2"/>
        <v>0</v>
      </c>
    </row>
    <row r="25" spans="2:18" ht="15">
      <c r="B25" s="79">
        <v>15</v>
      </c>
      <c r="C25" s="42"/>
      <c r="D25" s="43"/>
      <c r="E25" s="44"/>
      <c r="F25" s="45"/>
      <c r="G25" s="46"/>
      <c r="H25" s="73">
        <f t="shared" si="1"/>
        <v>0</v>
      </c>
      <c r="I25" s="74">
        <v>0</v>
      </c>
      <c r="J25" s="75">
        <f t="shared" si="0"/>
        <v>0</v>
      </c>
      <c r="K25" s="28">
        <v>15</v>
      </c>
      <c r="L25" s="29"/>
      <c r="M25" s="29"/>
      <c r="N25" s="29"/>
      <c r="O25" s="29"/>
      <c r="P25" s="30">
        <v>1.5</v>
      </c>
      <c r="Q25" s="31"/>
      <c r="R25" s="35">
        <f t="shared" si="2"/>
        <v>0</v>
      </c>
    </row>
    <row r="26" spans="2:18" ht="15">
      <c r="B26" s="79">
        <v>16</v>
      </c>
      <c r="C26" s="42"/>
      <c r="D26" s="43"/>
      <c r="E26" s="44"/>
      <c r="F26" s="45"/>
      <c r="G26" s="46"/>
      <c r="H26" s="73">
        <f t="shared" si="1"/>
        <v>0</v>
      </c>
      <c r="I26" s="74">
        <v>0</v>
      </c>
      <c r="J26" s="75">
        <f t="shared" si="0"/>
        <v>0</v>
      </c>
      <c r="K26" s="28">
        <v>16</v>
      </c>
      <c r="L26" s="29"/>
      <c r="M26" s="29"/>
      <c r="N26" s="29"/>
      <c r="O26" s="29"/>
      <c r="P26" s="30">
        <v>1.5</v>
      </c>
      <c r="Q26" s="31"/>
      <c r="R26" s="35">
        <f t="shared" si="2"/>
        <v>0</v>
      </c>
    </row>
    <row r="27" spans="2:18" ht="15">
      <c r="B27" s="79">
        <v>17</v>
      </c>
      <c r="C27" s="42"/>
      <c r="D27" s="43"/>
      <c r="E27" s="44"/>
      <c r="F27" s="45"/>
      <c r="G27" s="46"/>
      <c r="H27" s="73">
        <f t="shared" si="1"/>
        <v>0</v>
      </c>
      <c r="I27" s="74">
        <v>0</v>
      </c>
      <c r="J27" s="75">
        <f t="shared" si="0"/>
        <v>0</v>
      </c>
      <c r="K27" s="28">
        <v>17</v>
      </c>
      <c r="L27" s="29"/>
      <c r="M27" s="29"/>
      <c r="N27" s="29"/>
      <c r="O27" s="29"/>
      <c r="P27" s="30">
        <v>1.5</v>
      </c>
      <c r="Q27" s="31"/>
      <c r="R27" s="35">
        <f t="shared" si="2"/>
        <v>0</v>
      </c>
    </row>
    <row r="28" spans="2:18" ht="15.75" thickBot="1">
      <c r="B28" s="79">
        <v>18</v>
      </c>
      <c r="C28" s="47"/>
      <c r="D28" s="48"/>
      <c r="E28" s="49"/>
      <c r="F28" s="45"/>
      <c r="G28" s="46"/>
      <c r="H28" s="76">
        <f t="shared" si="1"/>
        <v>0</v>
      </c>
      <c r="I28" s="77">
        <v>0</v>
      </c>
      <c r="J28" s="78">
        <f t="shared" si="0"/>
        <v>0</v>
      </c>
      <c r="K28" s="28">
        <v>18</v>
      </c>
      <c r="L28" s="29"/>
      <c r="M28" s="29"/>
      <c r="N28" s="29"/>
      <c r="O28" s="29"/>
      <c r="P28" s="32">
        <v>1.5</v>
      </c>
      <c r="Q28" s="33"/>
      <c r="R28" s="35">
        <f t="shared" si="2"/>
        <v>0</v>
      </c>
    </row>
    <row r="29" spans="2:10" ht="15">
      <c r="B29" s="50" t="s">
        <v>17</v>
      </c>
      <c r="C29" s="51"/>
      <c r="D29" s="37"/>
      <c r="E29" s="37"/>
      <c r="F29" s="52"/>
      <c r="G29" s="53" t="s">
        <v>3</v>
      </c>
      <c r="H29" s="54"/>
      <c r="I29" s="55"/>
      <c r="J29" s="56">
        <f>SUM(J11:J28)</f>
        <v>83526.4</v>
      </c>
    </row>
    <row r="30" spans="2:10" ht="12.75" customHeight="1">
      <c r="B30" s="57"/>
      <c r="C30" s="128" t="s">
        <v>577</v>
      </c>
      <c r="D30" s="128"/>
      <c r="E30" s="128"/>
      <c r="F30" s="59"/>
      <c r="G30" s="60" t="s">
        <v>13</v>
      </c>
      <c r="H30" s="61"/>
      <c r="I30" s="62"/>
      <c r="J30" s="63">
        <f>J29*I30</f>
        <v>0</v>
      </c>
    </row>
    <row r="31" spans="2:10" ht="15">
      <c r="B31" s="38"/>
      <c r="C31" s="128"/>
      <c r="D31" s="128"/>
      <c r="E31" s="128"/>
      <c r="F31" s="64"/>
      <c r="G31" s="65" t="s">
        <v>4</v>
      </c>
      <c r="H31" s="58"/>
      <c r="I31" s="66"/>
      <c r="J31" s="63">
        <f>J29-J30</f>
        <v>83526.4</v>
      </c>
    </row>
    <row r="32" spans="2:10" ht="15">
      <c r="B32" s="38"/>
      <c r="C32" s="39"/>
      <c r="D32" s="39"/>
      <c r="E32" s="39"/>
      <c r="F32" s="59"/>
      <c r="G32" s="60">
        <v>0.19</v>
      </c>
      <c r="H32" s="61"/>
      <c r="I32" s="62">
        <v>0.19</v>
      </c>
      <c r="J32" s="63">
        <f>J31*I32</f>
        <v>15870.016</v>
      </c>
    </row>
    <row r="33" spans="2:10" ht="15.75" thickBot="1">
      <c r="B33" s="40"/>
      <c r="C33" s="41"/>
      <c r="D33" s="41"/>
      <c r="E33" s="41"/>
      <c r="F33" s="67"/>
      <c r="G33" s="68" t="s">
        <v>2</v>
      </c>
      <c r="H33" s="69"/>
      <c r="I33" s="70"/>
      <c r="J33" s="71">
        <f>J31+J32</f>
        <v>99396.416</v>
      </c>
    </row>
  </sheetData>
  <sheetProtection formatCells="0"/>
  <mergeCells count="8">
    <mergeCell ref="C30:E31"/>
    <mergeCell ref="C10:E10"/>
    <mergeCell ref="C11:E11"/>
    <mergeCell ref="B8:C8"/>
    <mergeCell ref="E5:J5"/>
    <mergeCell ref="F6:H6"/>
    <mergeCell ref="F7:H7"/>
    <mergeCell ref="F8:H8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40" activePane="bottomLeft" state="frozen"/>
      <selection pane="topLeft" activeCell="B1" sqref="B1"/>
      <selection pane="bottomLeft" activeCell="I57" sqref="I57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22.7109375" style="0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537</v>
      </c>
      <c r="D1" t="s">
        <v>538</v>
      </c>
      <c r="E1" t="s">
        <v>12</v>
      </c>
      <c r="F1" t="s">
        <v>7</v>
      </c>
      <c r="G1" t="s">
        <v>8</v>
      </c>
      <c r="H1" t="s">
        <v>551</v>
      </c>
      <c r="I1" t="s">
        <v>539</v>
      </c>
      <c r="J1" t="s">
        <v>540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554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570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555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536</v>
      </c>
      <c r="C7" t="s">
        <v>545</v>
      </c>
      <c r="D7" t="s">
        <v>541</v>
      </c>
      <c r="E7" t="s">
        <v>548</v>
      </c>
      <c r="F7" t="s">
        <v>550</v>
      </c>
      <c r="G7" t="s">
        <v>29</v>
      </c>
      <c r="H7" t="s">
        <v>552</v>
      </c>
      <c r="I7" t="s">
        <v>544</v>
      </c>
      <c r="J7">
        <v>61593620</v>
      </c>
      <c r="K7" t="s">
        <v>569</v>
      </c>
      <c r="L7" t="s">
        <v>546</v>
      </c>
      <c r="M7" t="s">
        <v>553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556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557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558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535</v>
      </c>
      <c r="C37" t="s">
        <v>543</v>
      </c>
      <c r="D37" t="s">
        <v>542</v>
      </c>
      <c r="E37" t="s">
        <v>547</v>
      </c>
      <c r="F37" t="s">
        <v>549</v>
      </c>
      <c r="G37" t="s">
        <v>29</v>
      </c>
      <c r="H37" t="s">
        <v>552</v>
      </c>
      <c r="I37" t="s">
        <v>544</v>
      </c>
      <c r="J37">
        <v>61593620</v>
      </c>
      <c r="K37" t="s">
        <v>568</v>
      </c>
      <c r="L37" t="s">
        <v>546</v>
      </c>
      <c r="M37" t="s">
        <v>553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559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560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561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562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560</v>
      </c>
      <c r="F57" t="s">
        <v>121</v>
      </c>
      <c r="G57" t="s">
        <v>33</v>
      </c>
      <c r="I57" t="s">
        <v>572</v>
      </c>
      <c r="J57" t="s">
        <v>314</v>
      </c>
      <c r="K57" t="s">
        <v>315</v>
      </c>
      <c r="M57" t="s">
        <v>41</v>
      </c>
    </row>
    <row r="58" spans="1:12" ht="15">
      <c r="A58">
        <v>57</v>
      </c>
      <c r="B58" s="36" t="s">
        <v>316</v>
      </c>
      <c r="C58" t="s">
        <v>317</v>
      </c>
      <c r="D58" t="s">
        <v>559</v>
      </c>
      <c r="F58" t="s">
        <v>56</v>
      </c>
      <c r="G58" t="s">
        <v>33</v>
      </c>
      <c r="I58" t="s">
        <v>318</v>
      </c>
      <c r="J58" t="s">
        <v>319</v>
      </c>
      <c r="K58" t="s">
        <v>320</v>
      </c>
      <c r="L58" t="s">
        <v>321</v>
      </c>
    </row>
    <row r="59" spans="1:7" ht="15">
      <c r="A59">
        <v>58</v>
      </c>
      <c r="B59" s="36" t="s">
        <v>322</v>
      </c>
      <c r="C59" t="s">
        <v>323</v>
      </c>
      <c r="G59" t="s">
        <v>33</v>
      </c>
    </row>
    <row r="60" spans="1:12" ht="15">
      <c r="A60">
        <v>59</v>
      </c>
      <c r="B60" s="36" t="s">
        <v>324</v>
      </c>
      <c r="C60" t="s">
        <v>325</v>
      </c>
      <c r="E60" t="s">
        <v>329</v>
      </c>
      <c r="F60" t="s">
        <v>311</v>
      </c>
      <c r="G60" t="s">
        <v>33</v>
      </c>
      <c r="I60" t="s">
        <v>326</v>
      </c>
      <c r="K60" t="s">
        <v>327</v>
      </c>
      <c r="L60" t="s">
        <v>328</v>
      </c>
    </row>
    <row r="61" spans="1:11" ht="15">
      <c r="A61">
        <v>60</v>
      </c>
      <c r="B61" s="36" t="s">
        <v>330</v>
      </c>
      <c r="C61" t="s">
        <v>331</v>
      </c>
      <c r="G61" t="s">
        <v>33</v>
      </c>
      <c r="I61" t="s">
        <v>332</v>
      </c>
      <c r="K61" t="s">
        <v>333</v>
      </c>
    </row>
    <row r="62" spans="1:12" ht="15">
      <c r="A62">
        <v>61</v>
      </c>
      <c r="B62" s="36" t="s">
        <v>334</v>
      </c>
      <c r="C62" t="s">
        <v>335</v>
      </c>
      <c r="G62" t="s">
        <v>33</v>
      </c>
      <c r="I62" t="s">
        <v>336</v>
      </c>
      <c r="J62" t="s">
        <v>337</v>
      </c>
      <c r="K62" t="s">
        <v>338</v>
      </c>
      <c r="L62" t="s">
        <v>339</v>
      </c>
    </row>
    <row r="63" spans="1:12" ht="15">
      <c r="A63">
        <v>62</v>
      </c>
      <c r="B63" s="36" t="s">
        <v>341</v>
      </c>
      <c r="C63" t="s">
        <v>340</v>
      </c>
      <c r="G63" t="s">
        <v>33</v>
      </c>
      <c r="I63" t="s">
        <v>342</v>
      </c>
      <c r="J63" t="s">
        <v>343</v>
      </c>
      <c r="K63" t="s">
        <v>344</v>
      </c>
      <c r="L63" t="s">
        <v>345</v>
      </c>
    </row>
    <row r="64" spans="1:12" ht="15">
      <c r="A64">
        <v>63</v>
      </c>
      <c r="B64" s="36" t="s">
        <v>346</v>
      </c>
      <c r="C64" t="s">
        <v>347</v>
      </c>
      <c r="E64" t="s">
        <v>351</v>
      </c>
      <c r="F64" t="s">
        <v>32</v>
      </c>
      <c r="G64" t="s">
        <v>33</v>
      </c>
      <c r="I64" t="s">
        <v>348</v>
      </c>
      <c r="K64" t="s">
        <v>349</v>
      </c>
      <c r="L64" t="s">
        <v>350</v>
      </c>
    </row>
    <row r="65" spans="1:13" ht="15">
      <c r="A65">
        <v>64</v>
      </c>
      <c r="B65" s="36" t="s">
        <v>352</v>
      </c>
      <c r="C65" t="s">
        <v>353</v>
      </c>
      <c r="G65" t="s">
        <v>33</v>
      </c>
      <c r="M65" t="s">
        <v>31</v>
      </c>
    </row>
    <row r="66" spans="1:13" ht="15">
      <c r="A66">
        <v>65</v>
      </c>
      <c r="B66" s="36" t="s">
        <v>356</v>
      </c>
      <c r="C66" t="s">
        <v>354</v>
      </c>
      <c r="E66" t="s">
        <v>355</v>
      </c>
      <c r="F66" t="s">
        <v>56</v>
      </c>
      <c r="G66" t="s">
        <v>33</v>
      </c>
      <c r="I66" t="s">
        <v>357</v>
      </c>
      <c r="K66" t="s">
        <v>358</v>
      </c>
      <c r="L66" t="s">
        <v>359</v>
      </c>
      <c r="M66" t="s">
        <v>31</v>
      </c>
    </row>
    <row r="67" spans="1:13" ht="15">
      <c r="A67">
        <v>66</v>
      </c>
      <c r="B67" s="36" t="s">
        <v>360</v>
      </c>
      <c r="C67" t="s">
        <v>361</v>
      </c>
      <c r="E67" t="s">
        <v>365</v>
      </c>
      <c r="F67" t="s">
        <v>32</v>
      </c>
      <c r="G67" t="s">
        <v>33</v>
      </c>
      <c r="I67" t="s">
        <v>362</v>
      </c>
      <c r="K67" t="s">
        <v>363</v>
      </c>
      <c r="L67" t="s">
        <v>364</v>
      </c>
      <c r="M67" t="s">
        <v>31</v>
      </c>
    </row>
    <row r="68" spans="1:13" ht="15">
      <c r="A68">
        <v>67</v>
      </c>
      <c r="B68" s="36" t="s">
        <v>366</v>
      </c>
      <c r="C68" t="s">
        <v>367</v>
      </c>
      <c r="E68" t="s">
        <v>371</v>
      </c>
      <c r="F68" t="s">
        <v>65</v>
      </c>
      <c r="G68" t="s">
        <v>33</v>
      </c>
      <c r="I68" t="s">
        <v>368</v>
      </c>
      <c r="K68" t="s">
        <v>369</v>
      </c>
      <c r="L68" t="s">
        <v>370</v>
      </c>
      <c r="M68" t="s">
        <v>41</v>
      </c>
    </row>
    <row r="69" spans="1:12" ht="15">
      <c r="A69">
        <v>68</v>
      </c>
      <c r="B69" s="36" t="s">
        <v>372</v>
      </c>
      <c r="C69" t="s">
        <v>373</v>
      </c>
      <c r="D69" t="s">
        <v>563</v>
      </c>
      <c r="E69" t="s">
        <v>377</v>
      </c>
      <c r="F69" t="s">
        <v>35</v>
      </c>
      <c r="G69" t="s">
        <v>33</v>
      </c>
      <c r="I69" t="s">
        <v>374</v>
      </c>
      <c r="K69" t="s">
        <v>375</v>
      </c>
      <c r="L69" t="s">
        <v>376</v>
      </c>
    </row>
    <row r="70" spans="1:13" ht="15">
      <c r="A70">
        <v>69</v>
      </c>
      <c r="B70" s="36" t="s">
        <v>378</v>
      </c>
      <c r="C70" t="s">
        <v>379</v>
      </c>
      <c r="E70" t="s">
        <v>381</v>
      </c>
      <c r="F70" t="s">
        <v>37</v>
      </c>
      <c r="G70" t="s">
        <v>33</v>
      </c>
      <c r="I70" t="s">
        <v>380</v>
      </c>
      <c r="M70" t="s">
        <v>41</v>
      </c>
    </row>
    <row r="71" spans="1:13" ht="15">
      <c r="A71">
        <v>70</v>
      </c>
      <c r="B71" s="36" t="s">
        <v>382</v>
      </c>
      <c r="C71" t="s">
        <v>383</v>
      </c>
      <c r="D71" t="s">
        <v>564</v>
      </c>
      <c r="F71" t="s">
        <v>56</v>
      </c>
      <c r="G71" t="s">
        <v>33</v>
      </c>
      <c r="I71" t="s">
        <v>384</v>
      </c>
      <c r="M71" t="s">
        <v>41</v>
      </c>
    </row>
    <row r="72" spans="1:13" ht="15">
      <c r="A72">
        <v>71</v>
      </c>
      <c r="B72" s="36" t="s">
        <v>385</v>
      </c>
      <c r="C72" t="s">
        <v>386</v>
      </c>
      <c r="F72" t="s">
        <v>37</v>
      </c>
      <c r="G72" t="s">
        <v>33</v>
      </c>
      <c r="I72" t="s">
        <v>387</v>
      </c>
      <c r="J72" t="s">
        <v>388</v>
      </c>
      <c r="M72" t="s">
        <v>41</v>
      </c>
    </row>
    <row r="73" spans="1:12" ht="15">
      <c r="A73">
        <v>72</v>
      </c>
      <c r="B73" s="36" t="s">
        <v>389</v>
      </c>
      <c r="C73" t="s">
        <v>390</v>
      </c>
      <c r="E73" t="s">
        <v>393</v>
      </c>
      <c r="F73" t="s">
        <v>63</v>
      </c>
      <c r="G73" t="s">
        <v>33</v>
      </c>
      <c r="K73" t="s">
        <v>391</v>
      </c>
      <c r="L73" t="s">
        <v>392</v>
      </c>
    </row>
    <row r="74" spans="1:13" ht="15">
      <c r="A74">
        <v>73</v>
      </c>
      <c r="B74" s="36" t="s">
        <v>394</v>
      </c>
      <c r="C74" t="s">
        <v>395</v>
      </c>
      <c r="G74" t="s">
        <v>33</v>
      </c>
      <c r="M74" t="s">
        <v>31</v>
      </c>
    </row>
    <row r="75" spans="1:13" ht="15">
      <c r="A75">
        <v>74</v>
      </c>
      <c r="B75" s="36" t="s">
        <v>396</v>
      </c>
      <c r="C75" t="s">
        <v>397</v>
      </c>
      <c r="E75" t="s">
        <v>401</v>
      </c>
      <c r="F75" t="s">
        <v>65</v>
      </c>
      <c r="G75" t="s">
        <v>33</v>
      </c>
      <c r="I75" t="s">
        <v>398</v>
      </c>
      <c r="K75" t="s">
        <v>399</v>
      </c>
      <c r="L75" t="s">
        <v>400</v>
      </c>
      <c r="M75" t="s">
        <v>31</v>
      </c>
    </row>
    <row r="76" spans="1:13" ht="15">
      <c r="A76">
        <v>75</v>
      </c>
      <c r="B76" s="36" t="s">
        <v>402</v>
      </c>
      <c r="C76" t="s">
        <v>403</v>
      </c>
      <c r="G76" t="s">
        <v>33</v>
      </c>
      <c r="M76" t="s">
        <v>31</v>
      </c>
    </row>
    <row r="77" spans="1:9" ht="15">
      <c r="A77">
        <v>76</v>
      </c>
      <c r="B77" s="36" t="s">
        <v>404</v>
      </c>
      <c r="C77" t="s">
        <v>405</v>
      </c>
      <c r="E77" t="s">
        <v>407</v>
      </c>
      <c r="F77" t="s">
        <v>35</v>
      </c>
      <c r="G77" t="s">
        <v>33</v>
      </c>
      <c r="I77" t="s">
        <v>406</v>
      </c>
    </row>
    <row r="78" spans="1:9" ht="15">
      <c r="A78">
        <v>77</v>
      </c>
      <c r="B78" s="36" t="s">
        <v>408</v>
      </c>
      <c r="C78" t="s">
        <v>409</v>
      </c>
      <c r="D78" t="s">
        <v>565</v>
      </c>
      <c r="F78" t="s">
        <v>167</v>
      </c>
      <c r="G78" t="s">
        <v>33</v>
      </c>
      <c r="I78" t="s">
        <v>410</v>
      </c>
    </row>
    <row r="79" spans="1:12" ht="15">
      <c r="A79">
        <v>78</v>
      </c>
      <c r="B79" s="36" t="s">
        <v>411</v>
      </c>
      <c r="C79" t="s">
        <v>412</v>
      </c>
      <c r="F79" t="s">
        <v>63</v>
      </c>
      <c r="G79" t="s">
        <v>33</v>
      </c>
      <c r="I79" t="s">
        <v>413</v>
      </c>
      <c r="J79" t="s">
        <v>414</v>
      </c>
      <c r="K79" t="s">
        <v>415</v>
      </c>
      <c r="L79" t="s">
        <v>416</v>
      </c>
    </row>
    <row r="80" spans="1:12" ht="15">
      <c r="A80">
        <v>79</v>
      </c>
      <c r="B80" s="36" t="s">
        <v>417</v>
      </c>
      <c r="C80" t="s">
        <v>418</v>
      </c>
      <c r="E80" t="s">
        <v>421</v>
      </c>
      <c r="F80" t="s">
        <v>37</v>
      </c>
      <c r="G80" t="s">
        <v>33</v>
      </c>
      <c r="I80" t="s">
        <v>419</v>
      </c>
      <c r="L80" t="s">
        <v>420</v>
      </c>
    </row>
    <row r="81" spans="1:11" ht="15">
      <c r="A81">
        <v>80</v>
      </c>
      <c r="B81" s="36" t="s">
        <v>422</v>
      </c>
      <c r="C81" t="s">
        <v>423</v>
      </c>
      <c r="D81" t="s">
        <v>566</v>
      </c>
      <c r="E81" t="s">
        <v>426</v>
      </c>
      <c r="F81" t="s">
        <v>39</v>
      </c>
      <c r="G81" t="s">
        <v>33</v>
      </c>
      <c r="I81" t="s">
        <v>424</v>
      </c>
      <c r="K81" t="s">
        <v>425</v>
      </c>
    </row>
    <row r="82" spans="1:13" ht="15">
      <c r="A82">
        <v>81</v>
      </c>
      <c r="B82" s="36" t="s">
        <v>427</v>
      </c>
      <c r="C82" t="s">
        <v>428</v>
      </c>
      <c r="D82" t="s">
        <v>567</v>
      </c>
      <c r="G82" t="s">
        <v>33</v>
      </c>
      <c r="I82" t="s">
        <v>429</v>
      </c>
      <c r="M82" t="s">
        <v>41</v>
      </c>
    </row>
    <row r="83" spans="1:12" ht="15">
      <c r="A83">
        <v>82</v>
      </c>
      <c r="B83" s="36" t="s">
        <v>430</v>
      </c>
      <c r="C83" t="s">
        <v>431</v>
      </c>
      <c r="G83" t="s">
        <v>33</v>
      </c>
      <c r="I83" t="s">
        <v>432</v>
      </c>
      <c r="J83" t="s">
        <v>433</v>
      </c>
      <c r="K83" t="s">
        <v>434</v>
      </c>
      <c r="L83" t="s">
        <v>435</v>
      </c>
    </row>
    <row r="84" spans="1:12" ht="15">
      <c r="A84">
        <v>83</v>
      </c>
      <c r="B84" s="36" t="s">
        <v>436</v>
      </c>
      <c r="C84" t="s">
        <v>437</v>
      </c>
      <c r="F84" t="s">
        <v>39</v>
      </c>
      <c r="G84" t="s">
        <v>33</v>
      </c>
      <c r="I84" t="s">
        <v>438</v>
      </c>
      <c r="K84" t="s">
        <v>439</v>
      </c>
      <c r="L84" t="s">
        <v>440</v>
      </c>
    </row>
    <row r="85" spans="1:12" ht="15">
      <c r="A85">
        <v>84</v>
      </c>
      <c r="B85" s="36" t="s">
        <v>436</v>
      </c>
      <c r="C85" t="s">
        <v>437</v>
      </c>
      <c r="F85" t="s">
        <v>39</v>
      </c>
      <c r="G85" t="s">
        <v>33</v>
      </c>
      <c r="I85" t="s">
        <v>441</v>
      </c>
      <c r="K85" t="s">
        <v>442</v>
      </c>
      <c r="L85" t="s">
        <v>443</v>
      </c>
    </row>
    <row r="86" spans="1:7" ht="15">
      <c r="A86">
        <v>85</v>
      </c>
      <c r="B86" s="36" t="s">
        <v>444</v>
      </c>
      <c r="C86" t="s">
        <v>445</v>
      </c>
      <c r="G86" t="s">
        <v>33</v>
      </c>
    </row>
    <row r="87" spans="1:7" ht="15">
      <c r="A87">
        <v>86</v>
      </c>
      <c r="B87" s="36" t="s">
        <v>446</v>
      </c>
      <c r="C87" t="s">
        <v>447</v>
      </c>
      <c r="G87" t="s">
        <v>33</v>
      </c>
    </row>
    <row r="88" spans="1:13" ht="15">
      <c r="A88">
        <v>87</v>
      </c>
      <c r="B88" s="36" t="s">
        <v>448</v>
      </c>
      <c r="C88" t="s">
        <v>449</v>
      </c>
      <c r="G88" t="s">
        <v>33</v>
      </c>
      <c r="M88" t="s">
        <v>31</v>
      </c>
    </row>
    <row r="89" spans="1:13" ht="15">
      <c r="A89">
        <v>88</v>
      </c>
      <c r="B89" s="36" t="s">
        <v>450</v>
      </c>
      <c r="C89" t="s">
        <v>451</v>
      </c>
      <c r="G89" t="s">
        <v>33</v>
      </c>
      <c r="M89" t="s">
        <v>31</v>
      </c>
    </row>
    <row r="90" spans="1:13" ht="15">
      <c r="A90">
        <v>89</v>
      </c>
      <c r="B90" s="36" t="s">
        <v>452</v>
      </c>
      <c r="C90" t="s">
        <v>453</v>
      </c>
      <c r="D90" t="s">
        <v>559</v>
      </c>
      <c r="F90" t="s">
        <v>32</v>
      </c>
      <c r="G90" t="s">
        <v>33</v>
      </c>
      <c r="I90" t="s">
        <v>454</v>
      </c>
      <c r="L90" t="s">
        <v>455</v>
      </c>
      <c r="M90" t="s">
        <v>41</v>
      </c>
    </row>
    <row r="91" spans="1:13" ht="15">
      <c r="A91">
        <v>90</v>
      </c>
      <c r="B91" s="36" t="s">
        <v>456</v>
      </c>
      <c r="C91" t="s">
        <v>457</v>
      </c>
      <c r="D91" t="s">
        <v>559</v>
      </c>
      <c r="F91" t="s">
        <v>121</v>
      </c>
      <c r="G91" t="s">
        <v>33</v>
      </c>
      <c r="I91" t="s">
        <v>458</v>
      </c>
      <c r="J91" t="s">
        <v>459</v>
      </c>
      <c r="L91" t="s">
        <v>460</v>
      </c>
      <c r="M91" t="s">
        <v>41</v>
      </c>
    </row>
    <row r="92" spans="1:13" ht="15">
      <c r="A92">
        <v>91</v>
      </c>
      <c r="B92" s="36" t="s">
        <v>461</v>
      </c>
      <c r="C92" t="s">
        <v>462</v>
      </c>
      <c r="D92" t="s">
        <v>566</v>
      </c>
      <c r="F92" t="s">
        <v>47</v>
      </c>
      <c r="G92" t="s">
        <v>33</v>
      </c>
      <c r="I92" t="s">
        <v>463</v>
      </c>
      <c r="J92" t="s">
        <v>464</v>
      </c>
      <c r="K92" t="s">
        <v>465</v>
      </c>
      <c r="L92" t="s">
        <v>466</v>
      </c>
      <c r="M92" t="s">
        <v>41</v>
      </c>
    </row>
    <row r="93" spans="1:12" ht="15">
      <c r="A93">
        <v>92</v>
      </c>
      <c r="B93" s="36" t="s">
        <v>467</v>
      </c>
      <c r="C93" t="s">
        <v>468</v>
      </c>
      <c r="E93" t="s">
        <v>472</v>
      </c>
      <c r="F93" t="s">
        <v>73</v>
      </c>
      <c r="G93" t="s">
        <v>33</v>
      </c>
      <c r="I93" t="s">
        <v>469</v>
      </c>
      <c r="K93" t="s">
        <v>470</v>
      </c>
      <c r="L93" t="s">
        <v>471</v>
      </c>
    </row>
    <row r="94" spans="1:12" ht="15">
      <c r="A94">
        <v>93</v>
      </c>
      <c r="B94" s="36" t="s">
        <v>473</v>
      </c>
      <c r="C94" t="s">
        <v>474</v>
      </c>
      <c r="E94" t="s">
        <v>478</v>
      </c>
      <c r="F94" t="s">
        <v>167</v>
      </c>
      <c r="G94" t="s">
        <v>33</v>
      </c>
      <c r="I94" t="s">
        <v>475</v>
      </c>
      <c r="K94" t="s">
        <v>476</v>
      </c>
      <c r="L94" t="s">
        <v>477</v>
      </c>
    </row>
    <row r="95" spans="1:12" ht="15">
      <c r="A95">
        <v>94</v>
      </c>
      <c r="B95" s="36" t="s">
        <v>479</v>
      </c>
      <c r="C95" t="s">
        <v>480</v>
      </c>
      <c r="G95" t="s">
        <v>33</v>
      </c>
      <c r="I95" t="s">
        <v>481</v>
      </c>
      <c r="J95" t="s">
        <v>482</v>
      </c>
      <c r="K95" t="s">
        <v>483</v>
      </c>
      <c r="L95" t="s">
        <v>484</v>
      </c>
    </row>
    <row r="96" spans="1:12" ht="15">
      <c r="A96">
        <v>95</v>
      </c>
      <c r="B96" s="36" t="s">
        <v>485</v>
      </c>
      <c r="C96" t="s">
        <v>486</v>
      </c>
      <c r="E96" t="s">
        <v>490</v>
      </c>
      <c r="F96" t="s">
        <v>167</v>
      </c>
      <c r="G96" t="s">
        <v>33</v>
      </c>
      <c r="I96" t="s">
        <v>487</v>
      </c>
      <c r="K96" t="s">
        <v>488</v>
      </c>
      <c r="L96" t="s">
        <v>489</v>
      </c>
    </row>
    <row r="97" spans="1:11" ht="15">
      <c r="A97">
        <v>96</v>
      </c>
      <c r="B97" s="36" t="s">
        <v>491</v>
      </c>
      <c r="C97" t="s">
        <v>492</v>
      </c>
      <c r="E97" t="s">
        <v>496</v>
      </c>
      <c r="F97" t="s">
        <v>65</v>
      </c>
      <c r="G97" t="s">
        <v>33</v>
      </c>
      <c r="I97" t="s">
        <v>493</v>
      </c>
      <c r="J97" t="s">
        <v>494</v>
      </c>
      <c r="K97" t="s">
        <v>495</v>
      </c>
    </row>
    <row r="98" spans="1:13" ht="15">
      <c r="A98">
        <v>97</v>
      </c>
      <c r="B98" s="36" t="s">
        <v>497</v>
      </c>
      <c r="C98" t="s">
        <v>498</v>
      </c>
      <c r="E98" t="s">
        <v>500</v>
      </c>
      <c r="F98" t="s">
        <v>73</v>
      </c>
      <c r="G98" t="s">
        <v>33</v>
      </c>
      <c r="I98" t="s">
        <v>499</v>
      </c>
      <c r="M98" t="s">
        <v>41</v>
      </c>
    </row>
    <row r="99" spans="1:13" ht="15">
      <c r="A99">
        <v>98</v>
      </c>
      <c r="B99" s="36" t="s">
        <v>502</v>
      </c>
      <c r="C99" t="s">
        <v>501</v>
      </c>
      <c r="D99" t="s">
        <v>559</v>
      </c>
      <c r="E99" t="s">
        <v>505</v>
      </c>
      <c r="F99" t="s">
        <v>37</v>
      </c>
      <c r="G99" t="s">
        <v>33</v>
      </c>
      <c r="I99" t="s">
        <v>503</v>
      </c>
      <c r="L99" t="s">
        <v>504</v>
      </c>
      <c r="M99" t="s">
        <v>41</v>
      </c>
    </row>
    <row r="100" spans="1:13" ht="15">
      <c r="A100">
        <v>99</v>
      </c>
      <c r="B100" s="36" t="s">
        <v>506</v>
      </c>
      <c r="C100" t="s">
        <v>507</v>
      </c>
      <c r="E100" t="s">
        <v>511</v>
      </c>
      <c r="F100" t="s">
        <v>512</v>
      </c>
      <c r="G100" t="s">
        <v>33</v>
      </c>
      <c r="I100" t="s">
        <v>508</v>
      </c>
      <c r="K100" t="s">
        <v>509</v>
      </c>
      <c r="L100" t="s">
        <v>510</v>
      </c>
      <c r="M100" t="s">
        <v>31</v>
      </c>
    </row>
    <row r="101" spans="1:13" ht="15">
      <c r="A101">
        <v>100</v>
      </c>
      <c r="B101" s="36" t="s">
        <v>513</v>
      </c>
      <c r="C101" t="s">
        <v>514</v>
      </c>
      <c r="D101" t="s">
        <v>559</v>
      </c>
      <c r="F101" t="s">
        <v>38</v>
      </c>
      <c r="G101" t="s">
        <v>33</v>
      </c>
      <c r="I101" t="s">
        <v>515</v>
      </c>
      <c r="J101" t="s">
        <v>516</v>
      </c>
      <c r="M101" t="s">
        <v>36</v>
      </c>
    </row>
    <row r="102" spans="1:12" ht="15">
      <c r="A102">
        <v>101</v>
      </c>
      <c r="B102" s="36" t="s">
        <v>517</v>
      </c>
      <c r="C102" t="s">
        <v>518</v>
      </c>
      <c r="E102" t="s">
        <v>522</v>
      </c>
      <c r="F102" t="s">
        <v>222</v>
      </c>
      <c r="G102" t="s">
        <v>33</v>
      </c>
      <c r="I102" t="s">
        <v>519</v>
      </c>
      <c r="K102" t="s">
        <v>520</v>
      </c>
      <c r="L102" t="s">
        <v>521</v>
      </c>
    </row>
    <row r="103" spans="1:13" ht="15">
      <c r="A103">
        <v>102</v>
      </c>
      <c r="B103" s="36" t="s">
        <v>523</v>
      </c>
      <c r="C103" t="s">
        <v>524</v>
      </c>
      <c r="F103" t="s">
        <v>32</v>
      </c>
      <c r="G103" t="s">
        <v>33</v>
      </c>
      <c r="I103" t="s">
        <v>525</v>
      </c>
      <c r="K103" t="s">
        <v>526</v>
      </c>
      <c r="L103" t="s">
        <v>527</v>
      </c>
      <c r="M103" t="s">
        <v>64</v>
      </c>
    </row>
    <row r="104" spans="1:7" ht="15">
      <c r="A104">
        <v>103</v>
      </c>
      <c r="B104" s="36" t="s">
        <v>528</v>
      </c>
      <c r="C104" t="s">
        <v>529</v>
      </c>
      <c r="G104" t="s">
        <v>33</v>
      </c>
    </row>
    <row r="105" spans="1:13" ht="15">
      <c r="A105">
        <v>104</v>
      </c>
      <c r="B105" s="36" t="s">
        <v>571</v>
      </c>
      <c r="C105" t="s">
        <v>530</v>
      </c>
      <c r="D105" t="s">
        <v>558</v>
      </c>
      <c r="E105" t="s">
        <v>534</v>
      </c>
      <c r="F105" t="s">
        <v>65</v>
      </c>
      <c r="G105" t="s">
        <v>33</v>
      </c>
      <c r="I105" t="s">
        <v>531</v>
      </c>
      <c r="J105" t="s">
        <v>532</v>
      </c>
      <c r="K105" t="s">
        <v>533</v>
      </c>
      <c r="M105" t="s">
        <v>34</v>
      </c>
    </row>
    <row r="106" ht="15">
      <c r="A106">
        <v>105</v>
      </c>
    </row>
    <row r="107" ht="15">
      <c r="A107">
        <v>106</v>
      </c>
    </row>
    <row r="108" ht="15">
      <c r="A108">
        <v>107</v>
      </c>
    </row>
    <row r="109" ht="15">
      <c r="A109">
        <v>108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riveraravera</cp:lastModifiedBy>
  <cp:lastPrinted>2013-11-11T12:45:55Z</cp:lastPrinted>
  <dcterms:created xsi:type="dcterms:W3CDTF">2013-07-12T05:01:37Z</dcterms:created>
  <dcterms:modified xsi:type="dcterms:W3CDTF">2013-12-02T13:00:11Z</dcterms:modified>
  <cp:category/>
  <cp:version/>
  <cp:contentType/>
  <cp:contentStatus/>
</cp:coreProperties>
</file>